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\Desktop\"/>
    </mc:Choice>
  </mc:AlternateContent>
  <bookViews>
    <workbookView xWindow="0" yWindow="0" windowWidth="15330" windowHeight="4635"/>
  </bookViews>
  <sheets>
    <sheet name="sintesi" sheetId="1" r:id="rId1"/>
    <sheet name="docenti senza nomi" sheetId="2" r:id="rId2"/>
    <sheet name="ff.ss." sheetId="3" r:id="rId3"/>
    <sheet name="inc.spec." sheetId="4" r:id="rId4"/>
    <sheet name="ata senza nomi" sheetId="5" r:id="rId5"/>
    <sheet name="funz.miste" sheetId="6" r:id="rId6"/>
  </sheets>
  <externalReferences>
    <externalReference r:id="rId7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7" i="2" l="1"/>
  <c r="F46" i="2"/>
  <c r="F45" i="2"/>
  <c r="C40" i="2"/>
  <c r="E40" i="2" s="1"/>
  <c r="F40" i="2" s="1"/>
  <c r="B39" i="2"/>
  <c r="E39" i="2" s="1"/>
  <c r="F39" i="2" s="1"/>
  <c r="D38" i="2"/>
  <c r="C38" i="2"/>
  <c r="B38" i="2"/>
  <c r="E38" i="2" s="1"/>
  <c r="F38" i="2" s="1"/>
  <c r="D37" i="2"/>
  <c r="C37" i="2"/>
  <c r="B37" i="2"/>
  <c r="C36" i="2"/>
  <c r="B36" i="2"/>
  <c r="D35" i="2"/>
  <c r="C35" i="2"/>
  <c r="B35" i="2"/>
  <c r="C34" i="2"/>
  <c r="B34" i="2"/>
  <c r="D33" i="2"/>
  <c r="C33" i="2"/>
  <c r="B33" i="2"/>
  <c r="C32" i="2"/>
  <c r="B32" i="2"/>
  <c r="D31" i="2"/>
  <c r="C31" i="2"/>
  <c r="B31" i="2"/>
  <c r="C30" i="2"/>
  <c r="B30" i="2"/>
  <c r="E30" i="2" s="1"/>
  <c r="F30" i="2" s="1"/>
  <c r="D29" i="2"/>
  <c r="C29" i="2"/>
  <c r="B29" i="2"/>
  <c r="D28" i="2"/>
  <c r="C28" i="2"/>
  <c r="B28" i="2"/>
  <c r="D27" i="2"/>
  <c r="C27" i="2"/>
  <c r="B27" i="2"/>
  <c r="D26" i="2"/>
  <c r="C26" i="2"/>
  <c r="B26" i="2"/>
  <c r="E26" i="2" s="1"/>
  <c r="F26" i="2" s="1"/>
  <c r="D25" i="2"/>
  <c r="C25" i="2"/>
  <c r="B25" i="2"/>
  <c r="D24" i="2"/>
  <c r="C24" i="2"/>
  <c r="B24" i="2"/>
  <c r="B23" i="2"/>
  <c r="D22" i="2"/>
  <c r="C22" i="2"/>
  <c r="B22" i="2"/>
  <c r="D21" i="2"/>
  <c r="C21" i="2"/>
  <c r="B21" i="2"/>
  <c r="D20" i="2"/>
  <c r="C20" i="2"/>
  <c r="B20" i="2"/>
  <c r="E20" i="2" s="1"/>
  <c r="F20" i="2" s="1"/>
  <c r="D19" i="2"/>
  <c r="C19" i="2"/>
  <c r="B19" i="2"/>
  <c r="D18" i="2"/>
  <c r="C18" i="2"/>
  <c r="B18" i="2"/>
  <c r="D17" i="2"/>
  <c r="C17" i="2"/>
  <c r="B17" i="2"/>
  <c r="D16" i="2"/>
  <c r="C16" i="2"/>
  <c r="B16" i="2"/>
  <c r="D15" i="2"/>
  <c r="C15" i="2"/>
  <c r="E15" i="2" s="1"/>
  <c r="F15" i="2" s="1"/>
  <c r="B15" i="2"/>
  <c r="D14" i="2"/>
  <c r="C14" i="2"/>
  <c r="D13" i="2"/>
  <c r="C13" i="2"/>
  <c r="B13" i="2"/>
  <c r="E13" i="2" s="1"/>
  <c r="F13" i="2" s="1"/>
  <c r="D12" i="2"/>
  <c r="C12" i="2"/>
  <c r="B12" i="2"/>
  <c r="B11" i="2"/>
  <c r="B10" i="2"/>
  <c r="E10" i="2" s="1"/>
  <c r="F10" i="2" s="1"/>
  <c r="D9" i="2"/>
  <c r="C9" i="2"/>
  <c r="B9" i="2"/>
  <c r="B8" i="2"/>
  <c r="E8" i="2" s="1"/>
  <c r="F8" i="2" s="1"/>
  <c r="D7" i="2"/>
  <c r="C7" i="2"/>
  <c r="D6" i="2"/>
  <c r="C6" i="2"/>
  <c r="B6" i="2"/>
  <c r="F4" i="2"/>
  <c r="E3" i="2"/>
  <c r="F3" i="2" s="1"/>
  <c r="E6" i="2" l="1"/>
  <c r="E19" i="2"/>
  <c r="F19" i="2" s="1"/>
  <c r="E29" i="2"/>
  <c r="F29" i="2" s="1"/>
  <c r="E32" i="2"/>
  <c r="F32" i="2" s="1"/>
  <c r="E37" i="2"/>
  <c r="F37" i="2" s="1"/>
  <c r="C41" i="2"/>
  <c r="E22" i="2"/>
  <c r="F22" i="2" s="1"/>
  <c r="E24" i="2"/>
  <c r="F24" i="2" s="1"/>
  <c r="E34" i="2"/>
  <c r="F34" i="2" s="1"/>
  <c r="D41" i="2"/>
  <c r="E17" i="2"/>
  <c r="F17" i="2" s="1"/>
  <c r="E27" i="2"/>
  <c r="F27" i="2" s="1"/>
  <c r="E33" i="2"/>
  <c r="F33" i="2" s="1"/>
  <c r="E36" i="2"/>
  <c r="F36" i="2" s="1"/>
  <c r="E7" i="2"/>
  <c r="F7" i="2" s="1"/>
  <c r="E9" i="2"/>
  <c r="F9" i="2" s="1"/>
  <c r="E12" i="2"/>
  <c r="F12" i="2" s="1"/>
  <c r="E14" i="2"/>
  <c r="F14" i="2" s="1"/>
  <c r="E16" i="2"/>
  <c r="F16" i="2" s="1"/>
  <c r="E18" i="2"/>
  <c r="F18" i="2" s="1"/>
  <c r="E21" i="2"/>
  <c r="F21" i="2" s="1"/>
  <c r="E25" i="2"/>
  <c r="F25" i="2" s="1"/>
  <c r="E28" i="2"/>
  <c r="F28" i="2" s="1"/>
  <c r="E31" i="2"/>
  <c r="F31" i="2" s="1"/>
  <c r="E35" i="2"/>
  <c r="F35" i="2" s="1"/>
  <c r="F6" i="2"/>
  <c r="B41" i="2"/>
  <c r="D12" i="6"/>
  <c r="F11" i="6"/>
  <c r="I11" i="6" s="1"/>
  <c r="F10" i="6"/>
  <c r="H10" i="6" s="1"/>
  <c r="F9" i="6"/>
  <c r="I9" i="6" s="1"/>
  <c r="F8" i="6"/>
  <c r="I8" i="6" s="1"/>
  <c r="F7" i="6"/>
  <c r="I7" i="6" s="1"/>
  <c r="I6" i="6"/>
  <c r="F6" i="6"/>
  <c r="H6" i="6" s="1"/>
  <c r="F5" i="6"/>
  <c r="I5" i="6" s="1"/>
  <c r="I4" i="6"/>
  <c r="H4" i="6"/>
  <c r="G4" i="6"/>
  <c r="F4" i="6"/>
  <c r="H3" i="6"/>
  <c r="F3" i="6"/>
  <c r="I3" i="6" s="1"/>
  <c r="D65" i="5"/>
  <c r="G65" i="5" s="1"/>
  <c r="B65" i="5"/>
  <c r="F61" i="5"/>
  <c r="D61" i="5"/>
  <c r="B61" i="5"/>
  <c r="F55" i="5"/>
  <c r="D55" i="5"/>
  <c r="B55" i="5"/>
  <c r="F50" i="5"/>
  <c r="D50" i="5"/>
  <c r="B50" i="5"/>
  <c r="F39" i="5"/>
  <c r="G39" i="5" s="1"/>
  <c r="D39" i="5"/>
  <c r="B39" i="5"/>
  <c r="F29" i="5"/>
  <c r="D29" i="5"/>
  <c r="B29" i="5"/>
  <c r="F17" i="5"/>
  <c r="D17" i="5"/>
  <c r="B17" i="5"/>
  <c r="D12" i="4"/>
  <c r="F11" i="4"/>
  <c r="I11" i="4" s="1"/>
  <c r="I10" i="4"/>
  <c r="F10" i="4"/>
  <c r="H10" i="4" s="1"/>
  <c r="F9" i="4"/>
  <c r="I9" i="4" s="1"/>
  <c r="H8" i="4"/>
  <c r="G8" i="4"/>
  <c r="F8" i="4"/>
  <c r="F7" i="4"/>
  <c r="I7" i="4" s="1"/>
  <c r="I6" i="4"/>
  <c r="F6" i="4"/>
  <c r="H6" i="4" s="1"/>
  <c r="F5" i="4"/>
  <c r="I5" i="4" s="1"/>
  <c r="F4" i="4"/>
  <c r="I4" i="4" s="1"/>
  <c r="I3" i="4"/>
  <c r="F3" i="4"/>
  <c r="H3" i="4" s="1"/>
  <c r="D11" i="3"/>
  <c r="E10" i="3"/>
  <c r="E9" i="3"/>
  <c r="E8" i="3"/>
  <c r="E7" i="3"/>
  <c r="E6" i="3"/>
  <c r="E5" i="3"/>
  <c r="E4" i="3"/>
  <c r="E3" i="3"/>
  <c r="E11" i="3" s="1"/>
  <c r="D61" i="1"/>
  <c r="D60" i="1"/>
  <c r="D55" i="1"/>
  <c r="D54" i="1"/>
  <c r="D53" i="1"/>
  <c r="D52" i="1"/>
  <c r="D51" i="1"/>
  <c r="D47" i="1"/>
  <c r="D46" i="1"/>
  <c r="D45" i="1"/>
  <c r="D44" i="1"/>
  <c r="D39" i="1"/>
  <c r="D38" i="1"/>
  <c r="D37" i="1"/>
  <c r="D33" i="1"/>
  <c r="D34" i="1" s="1"/>
  <c r="C30" i="1"/>
  <c r="D29" i="1"/>
  <c r="D28" i="1"/>
  <c r="D27" i="1"/>
  <c r="D30" i="1" s="1"/>
  <c r="E30" i="1" s="1"/>
  <c r="D23" i="1"/>
  <c r="G23" i="1" s="1"/>
  <c r="H23" i="1" s="1"/>
  <c r="D22" i="1"/>
  <c r="D21" i="1"/>
  <c r="G18" i="1"/>
  <c r="H18" i="1" s="1"/>
  <c r="C13" i="1"/>
  <c r="D12" i="1"/>
  <c r="D11" i="1"/>
  <c r="C6" i="1"/>
  <c r="D7" i="1" s="1"/>
  <c r="G5" i="1"/>
  <c r="H5" i="1" s="1"/>
  <c r="G4" i="1"/>
  <c r="H4" i="1" s="1"/>
  <c r="H3" i="1"/>
  <c r="G3" i="1"/>
  <c r="G2" i="1"/>
  <c r="H2" i="1" s="1"/>
  <c r="D40" i="1" l="1"/>
  <c r="H4" i="4"/>
  <c r="O8" i="4"/>
  <c r="H11" i="4"/>
  <c r="H55" i="5"/>
  <c r="O4" i="6"/>
  <c r="H7" i="6"/>
  <c r="H8" i="6"/>
  <c r="I10" i="6"/>
  <c r="I12" i="6" s="1"/>
  <c r="F17" i="6" s="1"/>
  <c r="H39" i="5"/>
  <c r="H50" i="5"/>
  <c r="G55" i="5"/>
  <c r="H7" i="4"/>
  <c r="H11" i="6"/>
  <c r="F41" i="2"/>
  <c r="D48" i="1"/>
  <c r="D56" i="1"/>
  <c r="G4" i="4"/>
  <c r="O4" i="4" s="1"/>
  <c r="I8" i="4"/>
  <c r="G29" i="5"/>
  <c r="H29" i="5" s="1"/>
  <c r="G50" i="5"/>
  <c r="G61" i="5"/>
  <c r="G8" i="6"/>
  <c r="O8" i="6" s="1"/>
  <c r="E41" i="2"/>
  <c r="G17" i="5"/>
  <c r="H17" i="5" s="1"/>
  <c r="G5" i="6"/>
  <c r="J6" i="6"/>
  <c r="K6" i="6" s="1"/>
  <c r="G9" i="6"/>
  <c r="J10" i="6"/>
  <c r="K10" i="6" s="1"/>
  <c r="J9" i="6"/>
  <c r="K9" i="6" s="1"/>
  <c r="J3" i="6"/>
  <c r="H5" i="6"/>
  <c r="O5" i="6" s="1"/>
  <c r="G6" i="6"/>
  <c r="O6" i="6" s="1"/>
  <c r="J7" i="6"/>
  <c r="K7" i="6" s="1"/>
  <c r="H9" i="6"/>
  <c r="O9" i="6" s="1"/>
  <c r="G10" i="6"/>
  <c r="O10" i="6" s="1"/>
  <c r="J11" i="6"/>
  <c r="K11" i="6" s="1"/>
  <c r="J5" i="6"/>
  <c r="K5" i="6" s="1"/>
  <c r="F12" i="6"/>
  <c r="G3" i="6"/>
  <c r="O3" i="6" s="1"/>
  <c r="J4" i="6"/>
  <c r="K4" i="6" s="1"/>
  <c r="G7" i="6"/>
  <c r="O7" i="6" s="1"/>
  <c r="J8" i="6"/>
  <c r="K8" i="6" s="1"/>
  <c r="G11" i="6"/>
  <c r="O11" i="6" s="1"/>
  <c r="H61" i="5"/>
  <c r="I12" i="4"/>
  <c r="F17" i="4" s="1"/>
  <c r="G9" i="4"/>
  <c r="J10" i="4"/>
  <c r="K10" i="4" s="1"/>
  <c r="J3" i="4"/>
  <c r="H5" i="4"/>
  <c r="G6" i="4"/>
  <c r="O6" i="4" s="1"/>
  <c r="J7" i="4"/>
  <c r="K7" i="4" s="1"/>
  <c r="H9" i="4"/>
  <c r="G10" i="4"/>
  <c r="O10" i="4" s="1"/>
  <c r="J11" i="4"/>
  <c r="K11" i="4" s="1"/>
  <c r="J5" i="4"/>
  <c r="J9" i="4"/>
  <c r="K9" i="4" s="1"/>
  <c r="F12" i="4"/>
  <c r="G5" i="4"/>
  <c r="O5" i="4" s="1"/>
  <c r="K5" i="4"/>
  <c r="J6" i="4"/>
  <c r="K6" i="4" s="1"/>
  <c r="G3" i="4"/>
  <c r="J4" i="4"/>
  <c r="K4" i="4" s="1"/>
  <c r="G7" i="4"/>
  <c r="O7" i="4" s="1"/>
  <c r="J8" i="4"/>
  <c r="K8" i="4" s="1"/>
  <c r="G11" i="4"/>
  <c r="O11" i="4" s="1"/>
  <c r="G30" i="1"/>
  <c r="H30" i="1" s="1"/>
  <c r="H11" i="1"/>
  <c r="D13" i="1"/>
  <c r="G6" i="1"/>
  <c r="G12" i="1"/>
  <c r="H12" i="1" s="1"/>
  <c r="G22" i="1"/>
  <c r="H22" i="1" s="1"/>
  <c r="G34" i="1"/>
  <c r="H34" i="1" s="1"/>
  <c r="H6" i="1"/>
  <c r="G11" i="1"/>
  <c r="G21" i="1"/>
  <c r="H21" i="1" s="1"/>
  <c r="D24" i="1"/>
  <c r="G33" i="1"/>
  <c r="H33" i="1" s="1"/>
  <c r="D8" i="1"/>
  <c r="H12" i="4" l="1"/>
  <c r="F20" i="4" s="1"/>
  <c r="H30" i="5"/>
  <c r="G12" i="4"/>
  <c r="F19" i="4" s="1"/>
  <c r="O9" i="4"/>
  <c r="M5" i="6"/>
  <c r="N5" i="6" s="1"/>
  <c r="M11" i="6"/>
  <c r="N11" i="6"/>
  <c r="M7" i="6"/>
  <c r="N7" i="6"/>
  <c r="O12" i="6"/>
  <c r="M6" i="6"/>
  <c r="N6" i="6" s="1"/>
  <c r="J12" i="6"/>
  <c r="F18" i="6" s="1"/>
  <c r="H12" i="6"/>
  <c r="F20" i="6" s="1"/>
  <c r="M10" i="6"/>
  <c r="N10" i="6" s="1"/>
  <c r="M4" i="6"/>
  <c r="N4" i="6" s="1"/>
  <c r="G12" i="6"/>
  <c r="F19" i="6" s="1"/>
  <c r="M9" i="6"/>
  <c r="N9" i="6" s="1"/>
  <c r="M8" i="6"/>
  <c r="N8" i="6" s="1"/>
  <c r="K3" i="6"/>
  <c r="M10" i="4"/>
  <c r="N10" i="4"/>
  <c r="M11" i="4"/>
  <c r="N11" i="4" s="1"/>
  <c r="M7" i="4"/>
  <c r="N7" i="4" s="1"/>
  <c r="M6" i="4"/>
  <c r="N6" i="4" s="1"/>
  <c r="M9" i="4"/>
  <c r="N9" i="4" s="1"/>
  <c r="M5" i="4"/>
  <c r="N5" i="4" s="1"/>
  <c r="O3" i="4"/>
  <c r="O12" i="4" s="1"/>
  <c r="M8" i="4"/>
  <c r="N8" i="4" s="1"/>
  <c r="J12" i="4"/>
  <c r="F18" i="4" s="1"/>
  <c r="M4" i="4"/>
  <c r="N4" i="4"/>
  <c r="K3" i="4"/>
  <c r="G24" i="1"/>
  <c r="H24" i="1" s="1"/>
  <c r="G13" i="1"/>
  <c r="H13" i="1" s="1"/>
  <c r="M3" i="6" l="1"/>
  <c r="M12" i="6" s="1"/>
  <c r="F16" i="6" s="1"/>
  <c r="K12" i="6"/>
  <c r="K12" i="4"/>
  <c r="M3" i="4"/>
  <c r="M12" i="4" s="1"/>
  <c r="F16" i="4" s="1"/>
  <c r="N3" i="6" l="1"/>
  <c r="N12" i="6" s="1"/>
  <c r="F15" i="6" s="1"/>
  <c r="F21" i="6" s="1"/>
  <c r="N3" i="4"/>
  <c r="N12" i="4" s="1"/>
  <c r="F15" i="4" s="1"/>
  <c r="F21" i="4" s="1"/>
</calcChain>
</file>

<file path=xl/sharedStrings.xml><?xml version="1.0" encoding="utf-8"?>
<sst xmlns="http://schemas.openxmlformats.org/spreadsheetml/2006/main" count="416" uniqueCount="248">
  <si>
    <t>Piano di riparto MOF A.S. 2015/16-        LORDO DIP.TI-     01/12/2015 ALL.N°1</t>
  </si>
  <si>
    <t>LORDO STATO+32,70%</t>
  </si>
  <si>
    <t>LORDO STATO</t>
  </si>
  <si>
    <t>TOTALE FIS  L.D. 2015\2016</t>
  </si>
  <si>
    <t>ECONOMIE 31/08/2014</t>
  </si>
  <si>
    <t>INDENNITA' DSGA TITOLARE</t>
  </si>
  <si>
    <t>SOST.COLL.ASSENTI -Coll.Sc.</t>
  </si>
  <si>
    <t>TOTALE FIS  DISPONIBILE</t>
  </si>
  <si>
    <t xml:space="preserve">fondo FIS Docenti    - 1398ore </t>
  </si>
  <si>
    <t xml:space="preserve">fondo FIS  ATA </t>
  </si>
  <si>
    <t>TABELLA A - COMPENSI DOCENTI       FIS   COMPLESSIVO  € 24.470,27 pari ad ore 1.398</t>
  </si>
  <si>
    <t>RIEPILOGO</t>
  </si>
  <si>
    <t xml:space="preserve"> MISURA ORARIA</t>
  </si>
  <si>
    <t>ORE</t>
  </si>
  <si>
    <t>euro impegnati</t>
  </si>
  <si>
    <t xml:space="preserve">TOTALE </t>
  </si>
  <si>
    <t>Collaboratori DS</t>
  </si>
  <si>
    <t>ore attività funzionali e commissioni</t>
  </si>
  <si>
    <r>
      <t>TABELLA B- FUNZIONI STRUMENTALI- IMPORTO COMPLESSIVO €.</t>
    </r>
    <r>
      <rPr>
        <u/>
        <sz val="11"/>
        <rFont val="Arial"/>
        <family val="2"/>
      </rPr>
      <t xml:space="preserve"> </t>
    </r>
    <r>
      <rPr>
        <b/>
        <u/>
        <sz val="11"/>
        <rFont val="Arial"/>
        <family val="2"/>
      </rPr>
      <t>5.433,49</t>
    </r>
  </si>
  <si>
    <t>FUNZIONI STRUMENTALI 15-16</t>
  </si>
  <si>
    <t>€. 5.433,49</t>
  </si>
  <si>
    <t>ORE ECCEDENTI PER SOSTITUZIONE COLLEGHI ASSENTI -ATTRIBUZ. € .4.512,30-</t>
  </si>
  <si>
    <t>ATTRIBUZIONE a.s. 2015/2016</t>
  </si>
  <si>
    <t>DOCENTI</t>
  </si>
  <si>
    <t>TABELLA COMPENSI  ATA  FIS  COMPLESSIVO €.10.487,26-</t>
  </si>
  <si>
    <t>ORE IMPEGNATE</t>
  </si>
  <si>
    <t>FIS ore  collaboratori scol.ci-unità 17</t>
  </si>
  <si>
    <t>FIS ore   ass.ti amm.vi -unità 5</t>
  </si>
  <si>
    <t xml:space="preserve">FIS  ore  assistenti TECNICI- unità 2  </t>
  </si>
  <si>
    <t>INCARICHI SPECIFICI ATTRIBUITI €.2.211,00</t>
  </si>
  <si>
    <t>Coll.ri Scol.ci A1:5 unità</t>
  </si>
  <si>
    <t xml:space="preserve">Ass.ti Amm.vi  2 unità </t>
  </si>
  <si>
    <t xml:space="preserve">Ass.ti Tecnici 2 unità </t>
  </si>
  <si>
    <t>SOSTITUZIONE COLLEGHI ASSENTI COLLABORATORI SCOLASTICI €.5.000,00</t>
  </si>
  <si>
    <t>DA LIQUIDARE A CONS.</t>
  </si>
  <si>
    <t>COLL.RI SODERINI/VESPRI/RINASCITA</t>
  </si>
  <si>
    <t>400 ORE PREV.</t>
  </si>
  <si>
    <r>
      <rPr>
        <b/>
        <sz val="10"/>
        <rFont val="Arial"/>
        <family val="2"/>
      </rPr>
      <t>TOTALE</t>
    </r>
    <r>
      <rPr>
        <sz val="10"/>
        <rFont val="Arial"/>
        <family val="2"/>
      </rPr>
      <t xml:space="preserve"> </t>
    </r>
  </si>
  <si>
    <t xml:space="preserve">COMUNE DI MILANO FUNZIONI MISTE -FIN. NON   PERVENUTO </t>
  </si>
  <si>
    <t xml:space="preserve">Coll.scolastici </t>
  </si>
  <si>
    <t>ATTESA FONDI COMUNE</t>
  </si>
  <si>
    <t xml:space="preserve">Amministrativi </t>
  </si>
  <si>
    <t>MILANO</t>
  </si>
  <si>
    <t xml:space="preserve">DSGA </t>
  </si>
  <si>
    <t xml:space="preserve">Pagam.diretto MEF - Art 7 Rizzi € 600/ANNUE </t>
  </si>
  <si>
    <t xml:space="preserve">Art 7 </t>
  </si>
  <si>
    <t>MEF</t>
  </si>
  <si>
    <t>PRIVATI VINCOLATI - PROGETTO PISCINA - LORDO DIP. €6.985,00-</t>
  </si>
  <si>
    <t xml:space="preserve">DOCENTI N° 6 - COORD.RE </t>
  </si>
  <si>
    <t xml:space="preserve">Coll.ri  VESPRI -6 unità </t>
  </si>
  <si>
    <t>OK</t>
  </si>
  <si>
    <t xml:space="preserve">AMMINISTRATIVI N.1 </t>
  </si>
  <si>
    <t>PROGETTO LINGUA INGLESE  - DA PRIVATI VINCOLATI INFANZIA   SODERINI €.5-947,50 L.D.</t>
  </si>
  <si>
    <t>DOCENTI N° 90 - ore lezione frontali</t>
  </si>
  <si>
    <t>DOCENTI N° 25- ore coordinamento</t>
  </si>
  <si>
    <t xml:space="preserve">               OK</t>
  </si>
  <si>
    <t xml:space="preserve">COLL.RE SCOL.CO SODERINI </t>
  </si>
  <si>
    <t>AMMINISTRATIVO n°1</t>
  </si>
  <si>
    <t>PICCOLA MANUTENZIONE FONDI COMUNE DI MILANO 15/16</t>
  </si>
  <si>
    <t xml:space="preserve">MISURA ORAR4IA </t>
  </si>
  <si>
    <t>1 COLL.RE SCOL.CO VESPRI</t>
  </si>
  <si>
    <t>2 COLL.SCOL.(SOD./RINASC)10/10</t>
  </si>
  <si>
    <t>FONDI FIS A.S.2015\2016 - ALLEGATO N°1  PROSPETTO RIEPILOGATIVO PER ATTIVITA' DOCENTI TOT.ORE1398</t>
  </si>
  <si>
    <t>COLLABORATORI ORE 250</t>
  </si>
  <si>
    <t>MEDIA</t>
  </si>
  <si>
    <t>PRIMARIA</t>
  </si>
  <si>
    <t>INFANZIA</t>
  </si>
  <si>
    <t>TOTALE ORE</t>
  </si>
  <si>
    <t>IMPORTO IN €</t>
  </si>
  <si>
    <t>collaboratori  del dirigente</t>
  </si>
  <si>
    <t>sostituzione ds</t>
  </si>
  <si>
    <t>ATTIVITA' ORE FUNZIONALI E COMMISSIONI ORE 1118</t>
  </si>
  <si>
    <t>referenti di plesso1 media 2 primaria 2 infanzia</t>
  </si>
  <si>
    <t>presidenti di interclasse 5- intersezione1</t>
  </si>
  <si>
    <t xml:space="preserve">coordinatori di classe  media fless. 15 </t>
  </si>
  <si>
    <t>coord  programm./criteri di valut.  4+1</t>
  </si>
  <si>
    <t xml:space="preserve">coordinamento di area e di materia </t>
  </si>
  <si>
    <t>comitato di valutazione 1+1+1</t>
  </si>
  <si>
    <t>tutor immissione in ruolo 3+4</t>
  </si>
  <si>
    <t>raccordo nido- infanzia - primaria-media fless+ 8+1</t>
  </si>
  <si>
    <t>commissione elettorale 1 media-2 primaria - 1 infanzia</t>
  </si>
  <si>
    <t>sicurezza antincendio 2+2+1</t>
  </si>
  <si>
    <t xml:space="preserve"> referenti pronto soccorso 2+2+1</t>
  </si>
  <si>
    <t>GLI  dva dsa e bes 3+5+2</t>
  </si>
  <si>
    <t>orari - calendario scolastico 3+1+2</t>
  </si>
  <si>
    <t>biblioteca 1+1+0</t>
  </si>
  <si>
    <t>informatica/wiki+(4+fs)+1</t>
  </si>
  <si>
    <t>refezione-alimentazione 3+2+1</t>
  </si>
  <si>
    <t>interscuola</t>
  </si>
  <si>
    <t xml:space="preserve"> referenti uscite didattiche, viaggi di istruzione 1+1+1</t>
  </si>
  <si>
    <t>supporto sostituzioni supplenze 4+2+1</t>
  </si>
  <si>
    <t>commissione formazione 3 distacco+1+0</t>
  </si>
  <si>
    <t>formazione classi prime/sezioni 3+(4+FS)+10</t>
  </si>
  <si>
    <t>commisione invalsi  1+2</t>
  </si>
  <si>
    <t>valutazione di istituto 5+8+2</t>
  </si>
  <si>
    <t xml:space="preserve">commissione test di strumento </t>
  </si>
  <si>
    <t>commissione acquisti 1+ acquisti per attività sociali 2+1+2</t>
  </si>
  <si>
    <t>commissione scuola comunità 2 distacco</t>
  </si>
  <si>
    <t>commissione curricoli verticali 3+2+0</t>
  </si>
  <si>
    <t>BANDO AT / DOC</t>
  </si>
  <si>
    <t>consegna documenti fine anno 1+1+2</t>
  </si>
  <si>
    <t>REGISTRO ELETTRONICO 1+1</t>
  </si>
  <si>
    <t>COMMISSIONE  STUDIO E ATTIVAZIONE PROGETTI L. 107/15</t>
  </si>
  <si>
    <t>COMMISSIONE DI GARANZIA</t>
  </si>
  <si>
    <t>VERBALIZZAZIONE CDI</t>
  </si>
  <si>
    <t>COMMISSIONE STRANIERI</t>
  </si>
  <si>
    <t>TOTALE ATTIVITA'</t>
  </si>
  <si>
    <t>TOTALE  GENERALE FIS</t>
  </si>
  <si>
    <t xml:space="preserve">PROGETTI REALIZZATI CON FONDI PRIVATI VINCOLATI - FONDI COMUNALI- </t>
  </si>
  <si>
    <t>RINASCITA</t>
  </si>
  <si>
    <t>misura oraria</t>
  </si>
  <si>
    <t>coordinamento attività natatoria- 5 UNITA'</t>
  </si>
  <si>
    <t>DOCENZA-inglese alla scuola materna-5 UNITA'</t>
  </si>
  <si>
    <t>ATT. FUNZ.-inglese alla scuola materna- 5 UNITA'</t>
  </si>
  <si>
    <t>CONTRATTO ISTITUTO 2015/16 - €.5.433,49 PARI AD ORE 310</t>
  </si>
  <si>
    <t xml:space="preserve">AREA </t>
  </si>
  <si>
    <t xml:space="preserve">COGNOME E NOME </t>
  </si>
  <si>
    <t xml:space="preserve">TOTALE € </t>
  </si>
  <si>
    <t>VESPRI</t>
  </si>
  <si>
    <t xml:space="preserve">AREA 3 -Coord. Continuità Infanzia/primaria/Media </t>
  </si>
  <si>
    <t>M. RUSSO</t>
  </si>
  <si>
    <t>SODERINI</t>
  </si>
  <si>
    <t>AREA1-GEST.POF/VALUTAZIONE ISTITUTO-INVALSI</t>
  </si>
  <si>
    <t>GANT-</t>
  </si>
  <si>
    <t>APRILE</t>
  </si>
  <si>
    <t xml:space="preserve">VESPRI- AREA 2 SOST.DOC.INFORMATICA </t>
  </si>
  <si>
    <t>PITROLA</t>
  </si>
  <si>
    <t>AREA 3 /HDC-DSA-BES-STRANIERI-DVA</t>
  </si>
  <si>
    <t>PASQUI</t>
  </si>
  <si>
    <t>AREA 1-GEST.POF-VAL.ISTITUTO -STUDIO ATT.L-107</t>
  </si>
  <si>
    <t xml:space="preserve">DI SALVO ROBERTA </t>
  </si>
  <si>
    <t xml:space="preserve">AREA1-GEST.POF PROGETTI </t>
  </si>
  <si>
    <t>FRATTO</t>
  </si>
  <si>
    <t>DENARO</t>
  </si>
  <si>
    <t>TOTALI</t>
  </si>
  <si>
    <t>INCARICHI SPECIFICI ATA EURO 2211,00</t>
  </si>
  <si>
    <t>N.</t>
  </si>
  <si>
    <t>Nome e Cognome</t>
  </si>
  <si>
    <t>Attività</t>
  </si>
  <si>
    <t>compenso orario</t>
  </si>
  <si>
    <t>Lordo Dipendente</t>
  </si>
  <si>
    <t>INPDAP C/I 24,20%</t>
  </si>
  <si>
    <t>IRAP C/I 8,50%</t>
  </si>
  <si>
    <t>INPDAP C/D 8,80%</t>
  </si>
  <si>
    <t>F.C. C/D 0,35%</t>
  </si>
  <si>
    <t>Imponibile</t>
  </si>
  <si>
    <t>Aliq</t>
  </si>
  <si>
    <t>IRPEF</t>
  </si>
  <si>
    <t>Netto da pagare</t>
  </si>
  <si>
    <t>Lordo Stato</t>
  </si>
  <si>
    <t xml:space="preserve">TAMARA GALLIENA </t>
  </si>
  <si>
    <t>(GEST.MAGAZ.MAT.IGIEN.)</t>
  </si>
  <si>
    <t xml:space="preserve">CASELLI </t>
  </si>
  <si>
    <t>ASSISTENZA H</t>
  </si>
  <si>
    <t xml:space="preserve">CANINO SALVATORE  </t>
  </si>
  <si>
    <t xml:space="preserve">SCANO MARIA </t>
  </si>
  <si>
    <t xml:space="preserve">PINNA VERONICA </t>
  </si>
  <si>
    <t>ROMEO LUCIA</t>
  </si>
  <si>
    <t>BANDO</t>
  </si>
  <si>
    <t xml:space="preserve">SALEMI M. </t>
  </si>
  <si>
    <t>CECI</t>
  </si>
  <si>
    <t>Robotica</t>
  </si>
  <si>
    <t>CUNDARI</t>
  </si>
  <si>
    <t xml:space="preserve">Supporto segreteria </t>
  </si>
  <si>
    <t>Lista Mandati</t>
  </si>
  <si>
    <t>Compensi netti</t>
  </si>
  <si>
    <t>INPDAP C/D</t>
  </si>
  <si>
    <t>F.G. C/D</t>
  </si>
  <si>
    <t>INPDAP C/I</t>
  </si>
  <si>
    <t>IRAP</t>
  </si>
  <si>
    <t>TOTALE GENERALE LORDO STATO</t>
  </si>
  <si>
    <t xml:space="preserve">1 - FIS PERSONALE ATA - BUDGET 30% PARI AD €10.487,26-----------------ALLEGATO N. 1 </t>
  </si>
  <si>
    <t>L.S.+32,70%</t>
  </si>
  <si>
    <t xml:space="preserve">COLL.RI SCOLASTICI -  € 5.937,50= X    475 ore                                                                                          </t>
  </si>
  <si>
    <t>Rinascita</t>
  </si>
  <si>
    <t>Vespri</t>
  </si>
  <si>
    <t>Infanzia Soderini</t>
  </si>
  <si>
    <t>TOTALE €</t>
  </si>
  <si>
    <t>C.S.</t>
  </si>
  <si>
    <t>C.S.  ASSIS.H</t>
  </si>
  <si>
    <t>CONS.IST.(STRAORD)</t>
  </si>
  <si>
    <t xml:space="preserve"> SERVIZI ESTERNI </t>
  </si>
  <si>
    <t xml:space="preserve"> </t>
  </si>
  <si>
    <t>Totale</t>
  </si>
  <si>
    <r>
      <t xml:space="preserve">FIS - PERSONALE:    </t>
    </r>
    <r>
      <rPr>
        <b/>
        <sz val="12"/>
        <color indexed="10"/>
        <rFont val="Arial"/>
        <family val="2"/>
      </rPr>
      <t xml:space="preserve">ASSISTENTI  TEC. E AMMINISTRATIVI - </t>
    </r>
  </si>
  <si>
    <t>INTENSIFICAZIONE PER MAGGIOR CARICO DI LAVORO:  ore n. 313 €.4.538,50=</t>
  </si>
  <si>
    <t>AT</t>
  </si>
  <si>
    <t>AA</t>
  </si>
  <si>
    <t>totale ORE</t>
  </si>
  <si>
    <t>totale €</t>
  </si>
  <si>
    <t xml:space="preserve">        L.S.</t>
  </si>
  <si>
    <t xml:space="preserve">2 unita' </t>
  </si>
  <si>
    <t>DIDATTICA</t>
  </si>
  <si>
    <t xml:space="preserve"> NOMI</t>
  </si>
  <si>
    <t>ASS.TE TEC.</t>
  </si>
  <si>
    <t>DIDATTICA RINASC.</t>
  </si>
  <si>
    <t>PROTOCOLLO</t>
  </si>
  <si>
    <t>SUPP.CONTAB-</t>
  </si>
  <si>
    <t xml:space="preserve">PERSONALE </t>
  </si>
  <si>
    <t xml:space="preserve">SUPPORTO BANDO RINASCITA </t>
  </si>
  <si>
    <t>GESTIONE FOTOCOPIEALUNNI</t>
  </si>
  <si>
    <t xml:space="preserve">                                                                     SIST.INVENTARI</t>
  </si>
  <si>
    <t xml:space="preserve">                                               TOTALE impegnato  FIS personale  ATA     </t>
  </si>
  <si>
    <t xml:space="preserve"> 2 - INCARICHI SPECIFICI  budget €.2.211,00-</t>
  </si>
  <si>
    <t>Coll.Scol.</t>
  </si>
  <si>
    <t>Ass.Amm.vi</t>
  </si>
  <si>
    <t>L.S.</t>
  </si>
  <si>
    <t>ASS.TE AMM.VO (BANDI)</t>
  </si>
  <si>
    <t>2 ASS.TI TECNICI</t>
  </si>
  <si>
    <t>ASS.H</t>
  </si>
  <si>
    <t>ASS.TE AMM.VO. (BANDI)</t>
  </si>
  <si>
    <r>
      <t>(</t>
    </r>
    <r>
      <rPr>
        <sz val="8"/>
        <rFont val="Arial"/>
        <family val="2"/>
      </rPr>
      <t xml:space="preserve"> INFORM. SEGR/PRES.)</t>
    </r>
  </si>
  <si>
    <t>PROG.ROBOTICA</t>
  </si>
  <si>
    <r>
      <t xml:space="preserve">4 -  PROGETTO PISCINA - COORDINAMENTO E GESTIONE 2015/16 budget </t>
    </r>
    <r>
      <rPr>
        <b/>
        <sz val="10"/>
        <color indexed="10"/>
        <rFont val="Arial"/>
        <family val="2"/>
      </rPr>
      <t xml:space="preserve"> €.4.000</t>
    </r>
  </si>
  <si>
    <t>CS</t>
  </si>
  <si>
    <t>DSGA</t>
  </si>
  <si>
    <t xml:space="preserve">L.S. </t>
  </si>
  <si>
    <t>APERTURA SABATO)</t>
  </si>
  <si>
    <t>PER SUPP.CONTAB.</t>
  </si>
  <si>
    <t xml:space="preserve">1 UNITA' </t>
  </si>
  <si>
    <t>PULIZIA</t>
  </si>
  <si>
    <t>(ASS.H)</t>
  </si>
  <si>
    <t>(ASS. H)</t>
  </si>
  <si>
    <t xml:space="preserve"> (ASS.H)</t>
  </si>
  <si>
    <r>
      <t xml:space="preserve">5 - PROGETTO LINGUA INGLESE MATERNA 15/16 - </t>
    </r>
    <r>
      <rPr>
        <b/>
        <sz val="10"/>
        <color indexed="10"/>
        <rFont val="Arial"/>
        <family val="2"/>
      </rPr>
      <t>€. 1.860,00LORDO DIP.</t>
    </r>
  </si>
  <si>
    <t>1 UNITA' Ass.Amm.vo</t>
  </si>
  <si>
    <t>PICCOLA MANUTENZIONE COMUNE DI MILANO 15/16</t>
  </si>
  <si>
    <t xml:space="preserve">CARULLI FELICE </t>
  </si>
  <si>
    <t>SCARANO MARCO</t>
  </si>
  <si>
    <t>CANINO SALVATORE</t>
  </si>
  <si>
    <t>FIN.COMIL-UNZIONI MISTE 2016 -budget L.S-€. 4.796,56</t>
  </si>
  <si>
    <t xml:space="preserve">D'ALESSANDRO CLAUDIA </t>
  </si>
  <si>
    <t>FUNZ.MISTE</t>
  </si>
  <si>
    <t>GALLIENA TAMARA</t>
  </si>
  <si>
    <t xml:space="preserve">BARAZZUTTI CINZIA </t>
  </si>
  <si>
    <t>PINNA VERONICA</t>
  </si>
  <si>
    <t>CASELLI ENRICA</t>
  </si>
  <si>
    <t>CAPPAI LIA</t>
  </si>
  <si>
    <t xml:space="preserve">SALEMI MARCELLA </t>
  </si>
  <si>
    <t xml:space="preserve">VITIELLO MICHELINA </t>
  </si>
  <si>
    <t>COORD.TO</t>
  </si>
  <si>
    <t xml:space="preserve">FINANZ- COMUNE DI MILANO </t>
  </si>
  <si>
    <t xml:space="preserve">REVERSALE N. </t>
  </si>
  <si>
    <t xml:space="preserve">GESTIONE A03- SPESE DI PERSONALE </t>
  </si>
  <si>
    <t xml:space="preserve">VARIAZ.BIL. N. </t>
  </si>
  <si>
    <t xml:space="preserve">INTENSIFICAZIONE CARICO DI LAVORO                                                                                                     </t>
  </si>
  <si>
    <t>REFERENTI MATERIQALI PER MATERIA</t>
  </si>
  <si>
    <t>6 h. DI ECONOMIA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</si>
</sst>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-&quot;€&quot;\ * #,##0.00_-;\-&quot;€&quot;\ * #,##0.00_-;_-&quot;€&quot;\ * &quot;-&quot;??_-;_-@_-"/>
    <numFmt numFmtId="164" formatCode="&quot;€&quot;\ #,##0.00"/>
    <numFmt numFmtId="165" formatCode="#,##0.00\ [$€-1];[Red]\-#,##0.00\ [$€-1]"/>
    <numFmt numFmtId="166" formatCode="_-[$€-2]\ * #,##0.00_-;\-[$€-2]\ * #,##0.00_-;_-[$€-2]\ * &quot;-&quot;??_-"/>
    <numFmt numFmtId="167" formatCode="_-[$€-410]\ * #,##0.00_-;\-[$€-410]\ * #,##0.00_-;_-[$€-410]\ * &quot;-&quot;??_-;_-@_-"/>
    <numFmt numFmtId="168" formatCode="_-[$€-2]\ * #,##0.00_-;\-[$€-2]\ * #,##0.00_-;_-[$€-2]\ * &quot;-&quot;??_-;_-@_-"/>
    <numFmt numFmtId="169" formatCode="_-* #,##0.0_-;\-* #,##0.0_-;_-* &quot;-&quot;_-;_-@_-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7" tint="-0.499984740745262"/>
      <name val="Calibri"/>
      <family val="2"/>
    </font>
    <font>
      <b/>
      <sz val="11"/>
      <color indexed="8"/>
      <name val="Calibri"/>
      <family val="2"/>
    </font>
    <font>
      <b/>
      <sz val="14"/>
      <color indexed="8"/>
      <name val="Calibri"/>
      <family val="2"/>
    </font>
    <font>
      <sz val="12"/>
      <name val="Arial"/>
      <family val="2"/>
    </font>
    <font>
      <sz val="14"/>
      <color theme="1"/>
      <name val="Calibri"/>
      <family val="2"/>
      <scheme val="minor"/>
    </font>
    <font>
      <b/>
      <u/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u/>
      <sz val="11"/>
      <name val="Arial"/>
      <family val="2"/>
    </font>
    <font>
      <b/>
      <i/>
      <sz val="12"/>
      <color theme="1"/>
      <name val="Calibri"/>
      <family val="2"/>
      <scheme val="minor"/>
    </font>
    <font>
      <b/>
      <sz val="8"/>
      <color rgb="FFFF0000"/>
      <name val="Arial"/>
      <family val="2"/>
    </font>
    <font>
      <b/>
      <u/>
      <sz val="11"/>
      <color indexed="8"/>
      <name val="Arial"/>
      <family val="2"/>
    </font>
    <font>
      <sz val="11"/>
      <name val="Calibri"/>
      <family val="2"/>
      <scheme val="minor"/>
    </font>
    <font>
      <b/>
      <sz val="10"/>
      <color rgb="FFFF0000"/>
      <name val="Arial"/>
      <family val="2"/>
    </font>
    <font>
      <b/>
      <u/>
      <sz val="12"/>
      <color indexed="8"/>
      <name val="Arial"/>
      <family val="2"/>
    </font>
    <font>
      <sz val="11"/>
      <color indexed="8"/>
      <name val="Arial"/>
      <family val="2"/>
    </font>
    <font>
      <u/>
      <sz val="10"/>
      <color indexed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sz val="18"/>
      <color theme="3" tint="0.39997558519241921"/>
      <name val="Calibri"/>
      <family val="2"/>
      <scheme val="minor"/>
    </font>
    <font>
      <b/>
      <sz val="11"/>
      <color theme="3" tint="0.39997558519241921"/>
      <name val="Calibri"/>
      <family val="2"/>
      <scheme val="minor"/>
    </font>
    <font>
      <b/>
      <sz val="9"/>
      <color theme="1"/>
      <name val="Arial"/>
      <family val="2"/>
    </font>
    <font>
      <b/>
      <sz val="12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sz val="18"/>
      <name val="Arial"/>
      <family val="2"/>
    </font>
    <font>
      <b/>
      <sz val="8"/>
      <name val="Arial"/>
      <family val="2"/>
    </font>
    <font>
      <b/>
      <sz val="8"/>
      <name val="Book Antiqua"/>
      <family val="1"/>
    </font>
    <font>
      <sz val="8"/>
      <name val="Arial"/>
      <family val="2"/>
    </font>
    <font>
      <sz val="9"/>
      <name val="Arial"/>
      <family val="2"/>
    </font>
    <font>
      <sz val="8"/>
      <name val="Book Antiqua"/>
      <family val="1"/>
    </font>
    <font>
      <sz val="8"/>
      <color indexed="8"/>
      <name val="Arial"/>
      <family val="2"/>
    </font>
    <font>
      <sz val="8"/>
      <name val="Verdana"/>
      <family val="2"/>
    </font>
    <font>
      <sz val="10"/>
      <name val="Book Antiqua"/>
      <family val="1"/>
    </font>
    <font>
      <b/>
      <sz val="10"/>
      <color indexed="8"/>
      <name val="Arial"/>
      <family val="2"/>
    </font>
    <font>
      <b/>
      <sz val="16"/>
      <color theme="4"/>
      <name val="Arial"/>
      <family val="2"/>
    </font>
    <font>
      <b/>
      <sz val="12"/>
      <name val="Arial"/>
      <family val="2"/>
    </font>
    <font>
      <b/>
      <sz val="9"/>
      <color theme="4"/>
      <name val="Arial"/>
      <family val="2"/>
    </font>
    <font>
      <b/>
      <sz val="9"/>
      <name val="Arial"/>
      <family val="2"/>
    </font>
    <font>
      <b/>
      <sz val="12"/>
      <color indexed="10"/>
      <name val="Arial"/>
      <family val="2"/>
    </font>
    <font>
      <b/>
      <sz val="9"/>
      <color theme="3" tint="-0.499984740745262"/>
      <name val="Arial"/>
      <family val="2"/>
    </font>
    <font>
      <b/>
      <sz val="16"/>
      <color theme="6" tint="-0.499984740745262"/>
      <name val="Arial"/>
      <family val="2"/>
    </font>
    <font>
      <sz val="9"/>
      <color theme="6" tint="-0.499984740745262"/>
      <name val="Arial"/>
      <family val="2"/>
    </font>
    <font>
      <b/>
      <sz val="10"/>
      <color theme="3" tint="-0.499984740745262"/>
      <name val="Arial"/>
      <family val="2"/>
    </font>
    <font>
      <b/>
      <sz val="10"/>
      <color indexed="10"/>
      <name val="Arial"/>
      <family val="2"/>
    </font>
    <font>
      <sz val="9"/>
      <color rgb="FFFF000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166" fontId="10" fillId="0" borderId="0" applyFont="0" applyFill="0" applyBorder="0" applyAlignment="0" applyProtection="0"/>
  </cellStyleXfs>
  <cellXfs count="279">
    <xf numFmtId="0" fontId="0" fillId="0" borderId="0" xfId="0"/>
    <xf numFmtId="0" fontId="4" fillId="2" borderId="1" xfId="0" applyFont="1" applyFill="1" applyBorder="1"/>
    <xf numFmtId="0" fontId="5" fillId="2" borderId="1" xfId="0" applyFont="1" applyFill="1" applyBorder="1"/>
    <xf numFmtId="0" fontId="4" fillId="0" borderId="0" xfId="0" applyFont="1"/>
    <xf numFmtId="21" fontId="4" fillId="0" borderId="0" xfId="0" applyNumberFormat="1" applyFont="1"/>
    <xf numFmtId="0" fontId="6" fillId="0" borderId="1" xfId="0" applyFont="1" applyBorder="1"/>
    <xf numFmtId="164" fontId="6" fillId="0" borderId="1" xfId="0" applyNumberFormat="1" applyFont="1" applyBorder="1"/>
    <xf numFmtId="2" fontId="6" fillId="0" borderId="1" xfId="0" applyNumberFormat="1" applyFont="1" applyBorder="1"/>
    <xf numFmtId="0" fontId="7" fillId="3" borderId="2" xfId="0" applyNumberFormat="1" applyFont="1" applyFill="1" applyBorder="1"/>
    <xf numFmtId="164" fontId="7" fillId="0" borderId="1" xfId="0" applyNumberFormat="1" applyFont="1" applyBorder="1"/>
    <xf numFmtId="0" fontId="7" fillId="3" borderId="1" xfId="0" applyFont="1" applyFill="1" applyBorder="1"/>
    <xf numFmtId="9" fontId="6" fillId="0" borderId="1" xfId="0" applyNumberFormat="1" applyFont="1" applyBorder="1"/>
    <xf numFmtId="1" fontId="6" fillId="0" borderId="1" xfId="0" applyNumberFormat="1" applyFont="1" applyBorder="1"/>
    <xf numFmtId="0" fontId="0" fillId="3" borderId="1" xfId="0" applyFill="1" applyBorder="1"/>
    <xf numFmtId="0" fontId="0" fillId="0" borderId="1" xfId="0" applyBorder="1"/>
    <xf numFmtId="0" fontId="0" fillId="3" borderId="3" xfId="0" applyFill="1" applyBorder="1"/>
    <xf numFmtId="0" fontId="0" fillId="0" borderId="3" xfId="0" applyBorder="1"/>
    <xf numFmtId="0" fontId="0" fillId="4" borderId="4" xfId="0" applyFill="1" applyBorder="1"/>
    <xf numFmtId="0" fontId="0" fillId="4" borderId="5" xfId="0" applyFill="1" applyBorder="1"/>
    <xf numFmtId="0" fontId="0" fillId="4" borderId="6" xfId="0" applyFill="1" applyBorder="1"/>
    <xf numFmtId="0" fontId="9" fillId="0" borderId="1" xfId="0" applyFont="1" applyBorder="1" applyAlignment="1">
      <alignment horizontal="center"/>
    </xf>
    <xf numFmtId="2" fontId="9" fillId="0" borderId="1" xfId="0" applyNumberFormat="1" applyFont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0" fontId="4" fillId="3" borderId="2" xfId="0" applyFont="1" applyFill="1" applyBorder="1"/>
    <xf numFmtId="0" fontId="5" fillId="3" borderId="2" xfId="0" applyFont="1" applyFill="1" applyBorder="1"/>
    <xf numFmtId="0" fontId="10" fillId="0" borderId="1" xfId="0" applyFont="1" applyBorder="1" applyAlignment="1">
      <alignment horizontal="left"/>
    </xf>
    <xf numFmtId="164" fontId="10" fillId="0" borderId="1" xfId="0" applyNumberFormat="1" applyFont="1" applyBorder="1" applyAlignment="1">
      <alignment horizontal="center"/>
    </xf>
    <xf numFmtId="1" fontId="10" fillId="0" borderId="1" xfId="0" applyNumberFormat="1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0" fillId="3" borderId="2" xfId="0" applyFill="1" applyBorder="1"/>
    <xf numFmtId="164" fontId="0" fillId="0" borderId="1" xfId="0" applyNumberFormat="1" applyBorder="1"/>
    <xf numFmtId="164" fontId="0" fillId="0" borderId="1" xfId="0" applyNumberFormat="1" applyBorder="1" applyAlignment="1">
      <alignment horizontal="center"/>
    </xf>
    <xf numFmtId="0" fontId="9" fillId="0" borderId="1" xfId="0" applyFont="1" applyBorder="1"/>
    <xf numFmtId="1" fontId="9" fillId="0" borderId="1" xfId="0" applyNumberFormat="1" applyFont="1" applyBorder="1" applyAlignment="1">
      <alignment horizontal="center"/>
    </xf>
    <xf numFmtId="164" fontId="9" fillId="0" borderId="1" xfId="0" applyNumberFormat="1" applyFont="1" applyBorder="1" applyAlignment="1">
      <alignment horizontal="center"/>
    </xf>
    <xf numFmtId="0" fontId="0" fillId="4" borderId="1" xfId="0" applyFill="1" applyBorder="1"/>
    <xf numFmtId="0" fontId="9" fillId="0" borderId="1" xfId="0" applyNumberFormat="1" applyFont="1" applyBorder="1" applyAlignment="1">
      <alignment horizontal="center"/>
    </xf>
    <xf numFmtId="4" fontId="12" fillId="0" borderId="0" xfId="0" applyNumberFormat="1" applyFont="1"/>
    <xf numFmtId="0" fontId="4" fillId="4" borderId="2" xfId="0" applyFont="1" applyFill="1" applyBorder="1"/>
    <xf numFmtId="0" fontId="5" fillId="4" borderId="2" xfId="0" applyFont="1" applyFill="1" applyBorder="1"/>
    <xf numFmtId="164" fontId="12" fillId="0" borderId="0" xfId="0" applyNumberFormat="1" applyFont="1"/>
    <xf numFmtId="2" fontId="13" fillId="0" borderId="3" xfId="0" applyNumberFormat="1" applyFont="1" applyBorder="1" applyAlignment="1">
      <alignment horizontal="center" wrapText="1"/>
    </xf>
    <xf numFmtId="0" fontId="0" fillId="0" borderId="2" xfId="0" applyBorder="1"/>
    <xf numFmtId="0" fontId="9" fillId="0" borderId="2" xfId="0" applyFont="1" applyBorder="1" applyAlignment="1">
      <alignment horizontal="center"/>
    </xf>
    <xf numFmtId="0" fontId="10" fillId="0" borderId="2" xfId="0" applyFont="1" applyBorder="1"/>
    <xf numFmtId="0" fontId="4" fillId="0" borderId="1" xfId="0" applyFont="1" applyBorder="1"/>
    <xf numFmtId="165" fontId="0" fillId="0" borderId="1" xfId="0" applyNumberFormat="1" applyBorder="1"/>
    <xf numFmtId="1" fontId="1" fillId="5" borderId="1" xfId="1" applyNumberFormat="1" applyFont="1" applyFill="1" applyBorder="1"/>
    <xf numFmtId="1" fontId="0" fillId="5" borderId="1" xfId="0" applyNumberFormat="1" applyFill="1" applyBorder="1"/>
    <xf numFmtId="2" fontId="4" fillId="0" borderId="1" xfId="0" applyNumberFormat="1" applyFont="1" applyBorder="1"/>
    <xf numFmtId="164" fontId="9" fillId="4" borderId="1" xfId="0" applyNumberFormat="1" applyFont="1" applyFill="1" applyBorder="1"/>
    <xf numFmtId="2" fontId="9" fillId="0" borderId="1" xfId="0" applyNumberFormat="1" applyFont="1" applyBorder="1"/>
    <xf numFmtId="164" fontId="0" fillId="0" borderId="3" xfId="0" applyNumberFormat="1" applyBorder="1"/>
    <xf numFmtId="0" fontId="10" fillId="0" borderId="1" xfId="0" applyFont="1" applyBorder="1"/>
    <xf numFmtId="0" fontId="15" fillId="3" borderId="1" xfId="0" applyFont="1" applyFill="1" applyBorder="1"/>
    <xf numFmtId="0" fontId="16" fillId="0" borderId="1" xfId="0" applyFont="1" applyBorder="1" applyAlignment="1">
      <alignment horizontal="center"/>
    </xf>
    <xf numFmtId="0" fontId="15" fillId="3" borderId="1" xfId="0" applyNumberFormat="1" applyFont="1" applyFill="1" applyBorder="1"/>
    <xf numFmtId="1" fontId="15" fillId="3" borderId="1" xfId="0" applyNumberFormat="1" applyFont="1" applyFill="1" applyBorder="1"/>
    <xf numFmtId="0" fontId="9" fillId="0" borderId="3" xfId="0" applyFont="1" applyBorder="1"/>
    <xf numFmtId="165" fontId="4" fillId="0" borderId="3" xfId="0" applyNumberFormat="1" applyFont="1" applyBorder="1"/>
    <xf numFmtId="164" fontId="9" fillId="4" borderId="3" xfId="0" applyNumberFormat="1" applyFont="1" applyFill="1" applyBorder="1"/>
    <xf numFmtId="165" fontId="9" fillId="0" borderId="3" xfId="0" applyNumberFormat="1" applyFont="1" applyBorder="1"/>
    <xf numFmtId="165" fontId="0" fillId="0" borderId="3" xfId="0" applyNumberFormat="1" applyBorder="1"/>
    <xf numFmtId="0" fontId="0" fillId="4" borderId="0" xfId="0" applyFill="1"/>
    <xf numFmtId="0" fontId="4" fillId="3" borderId="1" xfId="0" applyFont="1" applyFill="1" applyBorder="1"/>
    <xf numFmtId="0" fontId="5" fillId="3" borderId="1" xfId="0" applyFont="1" applyFill="1" applyBorder="1"/>
    <xf numFmtId="0" fontId="2" fillId="0" borderId="1" xfId="0" applyNumberFormat="1" applyFont="1" applyBorder="1"/>
    <xf numFmtId="164" fontId="0" fillId="0" borderId="1" xfId="0" applyNumberFormat="1" applyFill="1" applyBorder="1"/>
    <xf numFmtId="164" fontId="0" fillId="0" borderId="0" xfId="0" applyNumberFormat="1" applyFill="1" applyBorder="1"/>
    <xf numFmtId="0" fontId="0" fillId="0" borderId="1" xfId="0" applyNumberFormat="1" applyBorder="1"/>
    <xf numFmtId="164" fontId="2" fillId="4" borderId="1" xfId="0" applyNumberFormat="1" applyFont="1" applyFill="1" applyBorder="1"/>
    <xf numFmtId="0" fontId="0" fillId="0" borderId="1" xfId="0" applyFill="1" applyBorder="1"/>
    <xf numFmtId="1" fontId="0" fillId="0" borderId="1" xfId="0" applyNumberFormat="1" applyBorder="1"/>
    <xf numFmtId="0" fontId="16" fillId="0" borderId="1" xfId="0" applyFont="1" applyBorder="1"/>
    <xf numFmtId="0" fontId="10" fillId="5" borderId="1" xfId="0" applyFont="1" applyFill="1" applyBorder="1"/>
    <xf numFmtId="0" fontId="0" fillId="5" borderId="1" xfId="0" applyFill="1" applyBorder="1"/>
    <xf numFmtId="2" fontId="0" fillId="5" borderId="1" xfId="0" applyNumberFormat="1" applyFill="1" applyBorder="1"/>
    <xf numFmtId="0" fontId="10" fillId="0" borderId="1" xfId="0" applyFont="1" applyFill="1" applyBorder="1"/>
    <xf numFmtId="164" fontId="0" fillId="4" borderId="1" xfId="0" applyNumberFormat="1" applyFill="1" applyBorder="1"/>
    <xf numFmtId="0" fontId="14" fillId="0" borderId="1" xfId="0" applyFont="1" applyFill="1" applyBorder="1" applyAlignment="1">
      <alignment horizontal="center"/>
    </xf>
    <xf numFmtId="164" fontId="14" fillId="0" borderId="1" xfId="0" applyNumberFormat="1" applyFont="1" applyFill="1" applyBorder="1" applyAlignment="1">
      <alignment horizontal="center"/>
    </xf>
    <xf numFmtId="0" fontId="14" fillId="0" borderId="1" xfId="0" applyFont="1" applyFill="1" applyBorder="1" applyAlignment="1">
      <alignment horizontal="left"/>
    </xf>
    <xf numFmtId="164" fontId="18" fillId="0" borderId="1" xfId="0" applyNumberFormat="1" applyFont="1" applyFill="1" applyBorder="1" applyAlignment="1">
      <alignment horizontal="center"/>
    </xf>
    <xf numFmtId="0" fontId="18" fillId="0" borderId="1" xfId="0" applyFont="1" applyFill="1" applyBorder="1" applyAlignment="1">
      <alignment horizontal="center"/>
    </xf>
    <xf numFmtId="164" fontId="19" fillId="0" borderId="1" xfId="0" applyNumberFormat="1" applyFont="1" applyFill="1" applyBorder="1" applyAlignment="1">
      <alignment horizontal="center"/>
    </xf>
    <xf numFmtId="164" fontId="18" fillId="0" borderId="1" xfId="0" applyNumberFormat="1" applyFont="1" applyFill="1" applyBorder="1" applyAlignment="1">
      <alignment horizontal="left"/>
    </xf>
    <xf numFmtId="164" fontId="10" fillId="0" borderId="1" xfId="0" applyNumberFormat="1" applyFont="1" applyBorder="1" applyAlignment="1">
      <alignment horizontal="left"/>
    </xf>
    <xf numFmtId="1" fontId="0" fillId="0" borderId="1" xfId="0" applyNumberFormat="1" applyBorder="1" applyAlignment="1">
      <alignment horizontal="center"/>
    </xf>
    <xf numFmtId="0" fontId="4" fillId="0" borderId="1" xfId="0" applyFont="1" applyBorder="1" applyAlignment="1">
      <alignment horizontal="center"/>
    </xf>
    <xf numFmtId="164" fontId="0" fillId="0" borderId="1" xfId="0" applyNumberFormat="1" applyFill="1" applyBorder="1" applyAlignment="1">
      <alignment horizontal="center"/>
    </xf>
    <xf numFmtId="164" fontId="9" fillId="0" borderId="1" xfId="0" applyNumberFormat="1" applyFont="1" applyBorder="1" applyAlignment="1">
      <alignment horizontal="left"/>
    </xf>
    <xf numFmtId="2" fontId="0" fillId="0" borderId="0" xfId="0" applyNumberFormat="1"/>
    <xf numFmtId="15" fontId="0" fillId="0" borderId="0" xfId="0" applyNumberFormat="1"/>
    <xf numFmtId="0" fontId="20" fillId="0" borderId="0" xfId="0" applyFont="1"/>
    <xf numFmtId="0" fontId="8" fillId="0" borderId="0" xfId="0" applyFont="1" applyAlignment="1">
      <alignment horizontal="center"/>
    </xf>
    <xf numFmtId="0" fontId="21" fillId="0" borderId="2" xfId="0" applyFont="1" applyBorder="1" applyAlignment="1">
      <alignment horizontal="center"/>
    </xf>
    <xf numFmtId="0" fontId="20" fillId="0" borderId="1" xfId="0" applyFont="1" applyBorder="1"/>
    <xf numFmtId="164" fontId="20" fillId="0" borderId="1" xfId="0" applyNumberFormat="1" applyFont="1" applyBorder="1"/>
    <xf numFmtId="0" fontId="8" fillId="0" borderId="1" xfId="0" applyFont="1" applyBorder="1" applyAlignment="1">
      <alignment horizontal="center"/>
    </xf>
    <xf numFmtId="0" fontId="21" fillId="0" borderId="1" xfId="0" applyFont="1" applyBorder="1"/>
    <xf numFmtId="164" fontId="21" fillId="0" borderId="1" xfId="0" applyNumberFormat="1" applyFont="1" applyBorder="1"/>
    <xf numFmtId="0" fontId="20" fillId="7" borderId="1" xfId="0" applyFont="1" applyFill="1" applyBorder="1"/>
    <xf numFmtId="0" fontId="20" fillId="3" borderId="1" xfId="0" applyFont="1" applyFill="1" applyBorder="1"/>
    <xf numFmtId="1" fontId="20" fillId="3" borderId="1" xfId="0" applyNumberFormat="1" applyFont="1" applyFill="1" applyBorder="1"/>
    <xf numFmtId="1" fontId="20" fillId="7" borderId="1" xfId="0" applyNumberFormat="1" applyFont="1" applyFill="1" applyBorder="1"/>
    <xf numFmtId="164" fontId="20" fillId="3" borderId="1" xfId="0" applyNumberFormat="1" applyFont="1" applyFill="1" applyBorder="1"/>
    <xf numFmtId="0" fontId="20" fillId="3" borderId="0" xfId="0" applyFont="1" applyFill="1"/>
    <xf numFmtId="1" fontId="20" fillId="0" borderId="0" xfId="0" applyNumberFormat="1" applyFont="1"/>
    <xf numFmtId="0" fontId="21" fillId="0" borderId="1" xfId="0" applyFont="1" applyBorder="1" applyAlignment="1">
      <alignment horizontal="center"/>
    </xf>
    <xf numFmtId="0" fontId="21" fillId="0" borderId="1" xfId="0" applyFont="1" applyBorder="1" applyAlignment="1"/>
    <xf numFmtId="0" fontId="20" fillId="0" borderId="1" xfId="0" applyFont="1" applyBorder="1" applyAlignment="1">
      <alignment horizontal="center"/>
    </xf>
    <xf numFmtId="164" fontId="20" fillId="0" borderId="1" xfId="0" applyNumberFormat="1" applyFont="1" applyBorder="1" applyAlignment="1">
      <alignment horizontal="center"/>
    </xf>
    <xf numFmtId="0" fontId="20" fillId="0" borderId="1" xfId="0" applyFont="1" applyBorder="1" applyAlignment="1">
      <alignment horizontal="left"/>
    </xf>
    <xf numFmtId="2" fontId="20" fillId="0" borderId="1" xfId="0" applyNumberFormat="1" applyFont="1" applyBorder="1" applyAlignment="1">
      <alignment horizontal="center"/>
    </xf>
    <xf numFmtId="0" fontId="22" fillId="0" borderId="1" xfId="0" applyFont="1" applyBorder="1" applyAlignment="1">
      <alignment horizontal="center"/>
    </xf>
    <xf numFmtId="0" fontId="20" fillId="0" borderId="1" xfId="0" applyFont="1" applyBorder="1" applyAlignment="1"/>
    <xf numFmtId="0" fontId="20" fillId="4" borderId="0" xfId="0" applyFont="1" applyFill="1"/>
    <xf numFmtId="0" fontId="0" fillId="8" borderId="7" xfId="0" applyFill="1" applyBorder="1"/>
    <xf numFmtId="0" fontId="0" fillId="8" borderId="2" xfId="0" applyFill="1" applyBorder="1"/>
    <xf numFmtId="0" fontId="21" fillId="0" borderId="2" xfId="0" applyFont="1" applyBorder="1"/>
    <xf numFmtId="0" fontId="7" fillId="0" borderId="2" xfId="0" applyFont="1" applyBorder="1"/>
    <xf numFmtId="0" fontId="7" fillId="8" borderId="2" xfId="0" applyFont="1" applyFill="1" applyBorder="1"/>
    <xf numFmtId="0" fontId="24" fillId="8" borderId="4" xfId="0" applyFont="1" applyFill="1" applyBorder="1"/>
    <xf numFmtId="0" fontId="20" fillId="9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164" fontId="2" fillId="8" borderId="1" xfId="0" applyNumberFormat="1" applyFont="1" applyFill="1" applyBorder="1" applyAlignment="1">
      <alignment horizontal="center"/>
    </xf>
    <xf numFmtId="0" fontId="24" fillId="8" borderId="1" xfId="0" applyFont="1" applyFill="1" applyBorder="1"/>
    <xf numFmtId="0" fontId="25" fillId="0" borderId="1" xfId="0" applyFont="1" applyBorder="1" applyAlignment="1">
      <alignment horizontal="center"/>
    </xf>
    <xf numFmtId="0" fontId="20" fillId="9" borderId="3" xfId="0" applyFont="1" applyFill="1" applyBorder="1" applyAlignment="1">
      <alignment horizontal="center"/>
    </xf>
    <xf numFmtId="0" fontId="0" fillId="0" borderId="11" xfId="0" applyBorder="1"/>
    <xf numFmtId="0" fontId="25" fillId="9" borderId="12" xfId="0" applyFont="1" applyFill="1" applyBorder="1" applyAlignment="1">
      <alignment horizontal="center"/>
    </xf>
    <xf numFmtId="0" fontId="6" fillId="3" borderId="5" xfId="0" applyFont="1" applyFill="1" applyBorder="1" applyAlignment="1">
      <alignment horizontal="center"/>
    </xf>
    <xf numFmtId="164" fontId="2" fillId="8" borderId="0" xfId="0" applyNumberFormat="1" applyFont="1" applyFill="1" applyBorder="1" applyAlignment="1">
      <alignment horizontal="center"/>
    </xf>
    <xf numFmtId="164" fontId="2" fillId="8" borderId="7" xfId="0" applyNumberFormat="1" applyFont="1" applyFill="1" applyBorder="1" applyAlignment="1">
      <alignment horizontal="center"/>
    </xf>
    <xf numFmtId="0" fontId="0" fillId="0" borderId="2" xfId="0" applyBorder="1" applyAlignment="1">
      <alignment horizontal="right"/>
    </xf>
    <xf numFmtId="0" fontId="26" fillId="0" borderId="1" xfId="0" applyFont="1" applyBorder="1" applyAlignment="1">
      <alignment horizontal="center"/>
    </xf>
    <xf numFmtId="164" fontId="27" fillId="8" borderId="2" xfId="0" applyNumberFormat="1" applyFont="1" applyFill="1" applyBorder="1" applyAlignment="1">
      <alignment horizontal="center"/>
    </xf>
    <xf numFmtId="0" fontId="28" fillId="0" borderId="0" xfId="0" applyFont="1"/>
    <xf numFmtId="0" fontId="30" fillId="0" borderId="1" xfId="0" applyFont="1" applyBorder="1" applyAlignment="1">
      <alignment horizontal="center"/>
    </xf>
    <xf numFmtId="0" fontId="30" fillId="0" borderId="1" xfId="0" applyFont="1" applyBorder="1" applyAlignment="1">
      <alignment horizontal="center" wrapText="1"/>
    </xf>
    <xf numFmtId="0" fontId="30" fillId="0" borderId="1" xfId="0" applyFont="1" applyFill="1" applyBorder="1" applyAlignment="1">
      <alignment horizontal="center" wrapText="1"/>
    </xf>
    <xf numFmtId="0" fontId="31" fillId="0" borderId="1" xfId="0" applyFont="1" applyFill="1" applyBorder="1" applyAlignment="1">
      <alignment horizontal="center"/>
    </xf>
    <xf numFmtId="0" fontId="31" fillId="0" borderId="1" xfId="0" applyFont="1" applyFill="1" applyBorder="1" applyAlignment="1">
      <alignment horizontal="center" wrapText="1"/>
    </xf>
    <xf numFmtId="0" fontId="30" fillId="9" borderId="1" xfId="0" applyFont="1" applyFill="1" applyBorder="1" applyAlignment="1">
      <alignment horizontal="center" wrapText="1"/>
    </xf>
    <xf numFmtId="0" fontId="30" fillId="9" borderId="1" xfId="0" applyFont="1" applyFill="1" applyBorder="1" applyAlignment="1">
      <alignment horizontal="center" vertical="center" wrapText="1"/>
    </xf>
    <xf numFmtId="0" fontId="32" fillId="0" borderId="0" xfId="0" applyFont="1" applyAlignment="1">
      <alignment horizontal="center"/>
    </xf>
    <xf numFmtId="0" fontId="32" fillId="11" borderId="1" xfId="0" applyFont="1" applyFill="1" applyBorder="1" applyAlignment="1">
      <alignment horizontal="center" vertical="center"/>
    </xf>
    <xf numFmtId="0" fontId="32" fillId="3" borderId="1" xfId="0" applyFont="1" applyFill="1" applyBorder="1" applyAlignment="1">
      <alignment horizontal="center"/>
    </xf>
    <xf numFmtId="0" fontId="33" fillId="0" borderId="1" xfId="0" applyFont="1" applyBorder="1" applyAlignment="1">
      <alignment horizontal="center"/>
    </xf>
    <xf numFmtId="166" fontId="34" fillId="0" borderId="1" xfId="2" applyFont="1" applyFill="1" applyBorder="1" applyAlignment="1">
      <alignment horizontal="center"/>
    </xf>
    <xf numFmtId="166" fontId="33" fillId="0" borderId="1" xfId="2" applyFont="1" applyBorder="1" applyAlignment="1">
      <alignment horizontal="center"/>
    </xf>
    <xf numFmtId="166" fontId="33" fillId="0" borderId="1" xfId="2" applyFont="1" applyBorder="1"/>
    <xf numFmtId="167" fontId="33" fillId="0" borderId="1" xfId="0" applyNumberFormat="1" applyFont="1" applyBorder="1"/>
    <xf numFmtId="9" fontId="33" fillId="0" borderId="1" xfId="0" applyNumberFormat="1" applyFont="1" applyFill="1" applyBorder="1" applyAlignment="1">
      <alignment horizontal="center"/>
    </xf>
    <xf numFmtId="166" fontId="32" fillId="0" borderId="1" xfId="0" applyNumberFormat="1" applyFont="1" applyBorder="1"/>
    <xf numFmtId="0" fontId="32" fillId="0" borderId="0" xfId="0" applyFont="1"/>
    <xf numFmtId="0" fontId="34" fillId="3" borderId="1" xfId="0" applyFont="1" applyFill="1" applyBorder="1" applyAlignment="1">
      <alignment horizontal="center"/>
    </xf>
    <xf numFmtId="0" fontId="33" fillId="3" borderId="1" xfId="0" applyFont="1" applyFill="1" applyBorder="1" applyAlignment="1">
      <alignment horizontal="center"/>
    </xf>
    <xf numFmtId="0" fontId="34" fillId="0" borderId="1" xfId="0" applyFont="1" applyFill="1" applyBorder="1" applyAlignment="1">
      <alignment horizontal="center"/>
    </xf>
    <xf numFmtId="1" fontId="31" fillId="0" borderId="1" xfId="0" applyNumberFormat="1" applyFont="1" applyFill="1" applyBorder="1" applyAlignment="1">
      <alignment horizontal="center"/>
    </xf>
    <xf numFmtId="0" fontId="30" fillId="12" borderId="14" xfId="0" applyFont="1" applyFill="1" applyBorder="1" applyAlignment="1">
      <alignment horizontal="right"/>
    </xf>
    <xf numFmtId="0" fontId="34" fillId="12" borderId="1" xfId="0" applyFont="1" applyFill="1" applyBorder="1" applyAlignment="1">
      <alignment horizontal="center"/>
    </xf>
    <xf numFmtId="166" fontId="31" fillId="12" borderId="1" xfId="0" applyNumberFormat="1" applyFont="1" applyFill="1" applyBorder="1"/>
    <xf numFmtId="166" fontId="30" fillId="12" borderId="15" xfId="2" applyFont="1" applyFill="1" applyBorder="1"/>
    <xf numFmtId="0" fontId="34" fillId="0" borderId="0" xfId="0" applyFont="1" applyFill="1" applyBorder="1" applyAlignment="1">
      <alignment horizontal="center"/>
    </xf>
    <xf numFmtId="168" fontId="31" fillId="0" borderId="0" xfId="0" applyNumberFormat="1" applyFont="1" applyFill="1" applyBorder="1"/>
    <xf numFmtId="166" fontId="32" fillId="0" borderId="0" xfId="0" applyNumberFormat="1" applyFont="1"/>
    <xf numFmtId="0" fontId="32" fillId="0" borderId="0" xfId="0" applyFont="1" applyAlignment="1">
      <alignment vertical="center"/>
    </xf>
    <xf numFmtId="0" fontId="32" fillId="0" borderId="0" xfId="0" applyFont="1" applyFill="1"/>
    <xf numFmtId="166" fontId="31" fillId="0" borderId="0" xfId="0" applyNumberFormat="1" applyFont="1" applyFill="1" applyBorder="1"/>
    <xf numFmtId="0" fontId="34" fillId="0" borderId="0" xfId="0" applyFont="1" applyFill="1" applyBorder="1" applyAlignment="1">
      <alignment horizontal="right"/>
    </xf>
    <xf numFmtId="166" fontId="35" fillId="0" borderId="16" xfId="2" applyFont="1" applyBorder="1" applyProtection="1">
      <protection hidden="1"/>
    </xf>
    <xf numFmtId="0" fontId="35" fillId="0" borderId="16" xfId="0" quotePrefix="1" applyFont="1" applyBorder="1" applyAlignment="1" applyProtection="1">
      <alignment horizontal="left" wrapText="1"/>
      <protection hidden="1"/>
    </xf>
    <xf numFmtId="0" fontId="30" fillId="0" borderId="17" xfId="0" applyFont="1" applyBorder="1" applyAlignment="1">
      <alignment horizontal="center"/>
    </xf>
    <xf numFmtId="44" fontId="32" fillId="0" borderId="0" xfId="0" applyNumberFormat="1" applyFont="1"/>
    <xf numFmtId="2" fontId="32" fillId="0" borderId="0" xfId="0" applyNumberFormat="1" applyFont="1" applyAlignment="1">
      <alignment vertical="center"/>
    </xf>
    <xf numFmtId="15" fontId="32" fillId="0" borderId="0" xfId="0" applyNumberFormat="1" applyFont="1"/>
    <xf numFmtId="0" fontId="34" fillId="0" borderId="0" xfId="0" applyFont="1" applyFill="1"/>
    <xf numFmtId="166" fontId="34" fillId="0" borderId="0" xfId="0" applyNumberFormat="1" applyFont="1" applyFill="1"/>
    <xf numFmtId="166" fontId="35" fillId="0" borderId="18" xfId="2" applyFont="1" applyBorder="1" applyProtection="1">
      <protection hidden="1"/>
    </xf>
    <xf numFmtId="0" fontId="35" fillId="0" borderId="18" xfId="0" applyFont="1" applyBorder="1" applyAlignment="1" applyProtection="1">
      <alignment horizontal="left"/>
      <protection hidden="1"/>
    </xf>
    <xf numFmtId="0" fontId="30" fillId="0" borderId="19" xfId="0" applyFont="1" applyBorder="1" applyAlignment="1">
      <alignment horizontal="center"/>
    </xf>
    <xf numFmtId="169" fontId="34" fillId="0" borderId="0" xfId="2" applyNumberFormat="1" applyFont="1" applyFill="1" applyBorder="1"/>
    <xf numFmtId="0" fontId="32" fillId="3" borderId="0" xfId="0" applyFont="1" applyFill="1" applyAlignment="1">
      <alignment horizontal="center"/>
    </xf>
    <xf numFmtId="0" fontId="32" fillId="3" borderId="0" xfId="0" applyFont="1" applyFill="1"/>
    <xf numFmtId="1" fontId="32" fillId="3" borderId="0" xfId="0" applyNumberFormat="1" applyFont="1" applyFill="1"/>
    <xf numFmtId="0" fontId="34" fillId="3" borderId="0" xfId="0" applyFont="1" applyFill="1"/>
    <xf numFmtId="0" fontId="36" fillId="3" borderId="0" xfId="0" applyFont="1" applyFill="1" applyAlignment="1"/>
    <xf numFmtId="0" fontId="34" fillId="0" borderId="0" xfId="0" applyFont="1" applyFill="1" applyBorder="1"/>
    <xf numFmtId="0" fontId="36" fillId="0" borderId="0" xfId="0" applyFont="1" applyAlignment="1"/>
    <xf numFmtId="2" fontId="32" fillId="0" borderId="0" xfId="0" applyNumberFormat="1" applyFont="1"/>
    <xf numFmtId="0" fontId="0" fillId="0" borderId="0" xfId="0" applyAlignment="1">
      <alignment horizontal="center"/>
    </xf>
    <xf numFmtId="0" fontId="0" fillId="0" borderId="0" xfId="0" applyFill="1"/>
    <xf numFmtId="0" fontId="37" fillId="0" borderId="0" xfId="0" applyFont="1" applyFill="1"/>
    <xf numFmtId="166" fontId="38" fillId="0" borderId="20" xfId="2" applyFont="1" applyBorder="1" applyAlignment="1" applyProtection="1">
      <alignment horizontal="center" vertical="center"/>
      <protection hidden="1"/>
    </xf>
    <xf numFmtId="0" fontId="0" fillId="0" borderId="0" xfId="0" applyAlignment="1">
      <alignment vertical="center"/>
    </xf>
    <xf numFmtId="0" fontId="37" fillId="0" borderId="0" xfId="0" applyFont="1"/>
    <xf numFmtId="0" fontId="0" fillId="3" borderId="0" xfId="0" applyFill="1"/>
    <xf numFmtId="0" fontId="33" fillId="0" borderId="0" xfId="0" applyFont="1"/>
    <xf numFmtId="0" fontId="42" fillId="0" borderId="1" xfId="0" applyFont="1" applyBorder="1" applyAlignment="1">
      <alignment horizontal="left"/>
    </xf>
    <xf numFmtId="0" fontId="33" fillId="0" borderId="1" xfId="0" applyFont="1" applyBorder="1" applyAlignment="1">
      <alignment horizontal="left"/>
    </xf>
    <xf numFmtId="0" fontId="33" fillId="0" borderId="0" xfId="0" applyFont="1" applyAlignment="1">
      <alignment horizontal="left"/>
    </xf>
    <xf numFmtId="0" fontId="42" fillId="0" borderId="1" xfId="0" applyFont="1" applyBorder="1" applyAlignment="1">
      <alignment horizontal="center"/>
    </xf>
    <xf numFmtId="0" fontId="33" fillId="0" borderId="1" xfId="0" applyFont="1" applyBorder="1"/>
    <xf numFmtId="0" fontId="33" fillId="0" borderId="0" xfId="0" applyFont="1" applyAlignment="1">
      <alignment horizontal="center"/>
    </xf>
    <xf numFmtId="0" fontId="42" fillId="3" borderId="1" xfId="0" applyFont="1" applyFill="1" applyBorder="1" applyAlignment="1">
      <alignment horizontal="center"/>
    </xf>
    <xf numFmtId="0" fontId="33" fillId="3" borderId="1" xfId="0" applyFont="1" applyFill="1" applyBorder="1"/>
    <xf numFmtId="1" fontId="33" fillId="0" borderId="1" xfId="0" applyNumberFormat="1" applyFont="1" applyBorder="1" applyAlignment="1">
      <alignment horizontal="center"/>
    </xf>
    <xf numFmtId="164" fontId="33" fillId="0" borderId="1" xfId="0" applyNumberFormat="1" applyFont="1" applyBorder="1" applyAlignment="1">
      <alignment horizontal="center"/>
    </xf>
    <xf numFmtId="1" fontId="33" fillId="0" borderId="1" xfId="0" applyNumberFormat="1" applyFont="1" applyBorder="1"/>
    <xf numFmtId="0" fontId="33" fillId="9" borderId="0" xfId="0" applyFont="1" applyFill="1"/>
    <xf numFmtId="0" fontId="42" fillId="0" borderId="1" xfId="0" applyFont="1" applyBorder="1"/>
    <xf numFmtId="1" fontId="33" fillId="0" borderId="0" xfId="0" applyNumberFormat="1" applyFont="1"/>
    <xf numFmtId="1" fontId="33" fillId="14" borderId="1" xfId="0" applyNumberFormat="1" applyFont="1" applyFill="1" applyBorder="1" applyAlignment="1">
      <alignment horizontal="center"/>
    </xf>
    <xf numFmtId="164" fontId="42" fillId="0" borderId="1" xfId="0" applyNumberFormat="1" applyFont="1" applyBorder="1" applyAlignment="1">
      <alignment horizontal="center"/>
    </xf>
    <xf numFmtId="164" fontId="33" fillId="0" borderId="1" xfId="0" applyNumberFormat="1" applyFont="1" applyBorder="1"/>
    <xf numFmtId="0" fontId="33" fillId="0" borderId="0" xfId="0" applyFont="1" applyFill="1"/>
    <xf numFmtId="164" fontId="21" fillId="14" borderId="1" xfId="0" applyNumberFormat="1" applyFont="1" applyFill="1" applyBorder="1" applyAlignment="1">
      <alignment horizontal="center"/>
    </xf>
    <xf numFmtId="0" fontId="33" fillId="14" borderId="1" xfId="0" applyFont="1" applyFill="1" applyBorder="1"/>
    <xf numFmtId="0" fontId="32" fillId="0" borderId="1" xfId="0" applyFont="1" applyBorder="1" applyAlignment="1">
      <alignment horizontal="center"/>
    </xf>
    <xf numFmtId="164" fontId="42" fillId="0" borderId="1" xfId="0" applyNumberFormat="1" applyFont="1" applyBorder="1"/>
    <xf numFmtId="0" fontId="29" fillId="3" borderId="13" xfId="0" applyFont="1" applyFill="1" applyBorder="1" applyAlignment="1"/>
    <xf numFmtId="0" fontId="34" fillId="3" borderId="3" xfId="0" applyFont="1" applyFill="1" applyBorder="1" applyAlignment="1">
      <alignment horizontal="center"/>
    </xf>
    <xf numFmtId="0" fontId="42" fillId="0" borderId="3" xfId="0" applyFont="1" applyBorder="1" applyAlignment="1">
      <alignment horizontal="center"/>
    </xf>
    <xf numFmtId="0" fontId="34" fillId="11" borderId="1" xfId="0" applyFont="1" applyFill="1" applyBorder="1"/>
    <xf numFmtId="0" fontId="34" fillId="11" borderId="1" xfId="0" applyFont="1" applyFill="1" applyBorder="1" applyAlignment="1">
      <alignment horizontal="center"/>
    </xf>
    <xf numFmtId="166" fontId="49" fillId="0" borderId="1" xfId="2" applyFont="1" applyBorder="1"/>
    <xf numFmtId="166" fontId="32" fillId="0" borderId="0" xfId="0" applyNumberFormat="1" applyFont="1" applyAlignment="1">
      <alignment vertical="center"/>
    </xf>
    <xf numFmtId="0" fontId="32" fillId="0" borderId="0" xfId="0" applyNumberFormat="1" applyFont="1" applyFill="1"/>
    <xf numFmtId="166" fontId="38" fillId="13" borderId="20" xfId="2" applyFont="1" applyFill="1" applyBorder="1" applyAlignment="1" applyProtection="1">
      <alignment horizontal="center" vertical="center"/>
      <protection hidden="1"/>
    </xf>
    <xf numFmtId="0" fontId="14" fillId="6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4" borderId="4" xfId="0" applyFont="1" applyFill="1" applyBorder="1" applyAlignment="1">
      <alignment horizontal="center"/>
    </xf>
    <xf numFmtId="0" fontId="14" fillId="4" borderId="1" xfId="0" applyFont="1" applyFill="1" applyBorder="1" applyAlignment="1">
      <alignment horizontal="center"/>
    </xf>
    <xf numFmtId="0" fontId="14" fillId="4" borderId="4" xfId="0" applyFont="1" applyFill="1" applyBorder="1" applyAlignment="1">
      <alignment horizontal="center"/>
    </xf>
    <xf numFmtId="0" fontId="17" fillId="4" borderId="1" xfId="0" applyFont="1" applyFill="1" applyBorder="1" applyAlignment="1">
      <alignment horizontal="center"/>
    </xf>
    <xf numFmtId="4" fontId="14" fillId="4" borderId="1" xfId="0" applyNumberFormat="1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20" fillId="4" borderId="1" xfId="0" applyFont="1" applyFill="1" applyBorder="1" applyAlignment="1">
      <alignment horizontal="center"/>
    </xf>
    <xf numFmtId="0" fontId="20" fillId="4" borderId="5" xfId="0" applyFont="1" applyFill="1" applyBorder="1" applyAlignment="1">
      <alignment horizontal="center"/>
    </xf>
    <xf numFmtId="0" fontId="23" fillId="8" borderId="8" xfId="0" applyFont="1" applyFill="1" applyBorder="1" applyAlignment="1">
      <alignment horizontal="center"/>
    </xf>
    <xf numFmtId="0" fontId="23" fillId="8" borderId="9" xfId="0" applyFont="1" applyFill="1" applyBorder="1" applyAlignment="1">
      <alignment horizontal="center"/>
    </xf>
    <xf numFmtId="0" fontId="23" fillId="8" borderId="10" xfId="0" applyFont="1" applyFill="1" applyBorder="1" applyAlignment="1">
      <alignment horizontal="center"/>
    </xf>
    <xf numFmtId="0" fontId="29" fillId="10" borderId="13" xfId="0" applyFont="1" applyFill="1" applyBorder="1" applyAlignment="1">
      <alignment horizontal="center"/>
    </xf>
    <xf numFmtId="0" fontId="30" fillId="12" borderId="3" xfId="0" applyFont="1" applyFill="1" applyBorder="1" applyAlignment="1">
      <alignment horizontal="right"/>
    </xf>
    <xf numFmtId="0" fontId="32" fillId="0" borderId="8" xfId="0" applyFont="1" applyBorder="1" applyAlignment="1">
      <alignment horizontal="left"/>
    </xf>
    <xf numFmtId="0" fontId="32" fillId="0" borderId="9" xfId="0" applyFont="1" applyBorder="1" applyAlignment="1">
      <alignment horizontal="left"/>
    </xf>
    <xf numFmtId="0" fontId="32" fillId="0" borderId="10" xfId="0" applyFont="1" applyBorder="1" applyAlignment="1">
      <alignment horizontal="left"/>
    </xf>
    <xf numFmtId="0" fontId="35" fillId="9" borderId="8" xfId="0" applyFont="1" applyFill="1" applyBorder="1" applyAlignment="1" applyProtection="1">
      <alignment horizontal="center"/>
      <protection hidden="1"/>
    </xf>
    <xf numFmtId="0" fontId="35" fillId="9" borderId="9" xfId="0" applyFont="1" applyFill="1" applyBorder="1" applyAlignment="1" applyProtection="1">
      <alignment horizontal="center"/>
      <protection hidden="1"/>
    </xf>
    <xf numFmtId="0" fontId="35" fillId="9" borderId="10" xfId="0" applyFont="1" applyFill="1" applyBorder="1" applyAlignment="1" applyProtection="1">
      <alignment horizontal="center"/>
      <protection hidden="1"/>
    </xf>
    <xf numFmtId="0" fontId="38" fillId="0" borderId="8" xfId="0" quotePrefix="1" applyFont="1" applyBorder="1" applyAlignment="1" applyProtection="1">
      <alignment horizontal="center" vertical="justify" wrapText="1"/>
      <protection hidden="1"/>
    </xf>
    <xf numFmtId="0" fontId="38" fillId="0" borderId="10" xfId="0" quotePrefix="1" applyFont="1" applyBorder="1" applyAlignment="1" applyProtection="1">
      <alignment horizontal="center" vertical="justify" wrapText="1"/>
      <protection hidden="1"/>
    </xf>
    <xf numFmtId="0" fontId="42" fillId="0" borderId="1" xfId="0" applyFont="1" applyBorder="1" applyAlignment="1">
      <alignment horizontal="center"/>
    </xf>
    <xf numFmtId="0" fontId="47" fillId="14" borderId="4" xfId="0" applyFont="1" applyFill="1" applyBorder="1" applyAlignment="1">
      <alignment horizontal="center"/>
    </xf>
    <xf numFmtId="0" fontId="47" fillId="14" borderId="5" xfId="0" applyFont="1" applyFill="1" applyBorder="1" applyAlignment="1">
      <alignment horizontal="center"/>
    </xf>
    <xf numFmtId="0" fontId="47" fillId="14" borderId="6" xfId="0" applyFont="1" applyFill="1" applyBorder="1" applyAlignment="1">
      <alignment horizontal="center"/>
    </xf>
    <xf numFmtId="0" fontId="42" fillId="0" borderId="3" xfId="0" applyFont="1" applyBorder="1" applyAlignment="1">
      <alignment horizontal="center"/>
    </xf>
    <xf numFmtId="0" fontId="40" fillId="13" borderId="4" xfId="0" applyFont="1" applyFill="1" applyBorder="1" applyAlignment="1">
      <alignment horizontal="center"/>
    </xf>
    <xf numFmtId="0" fontId="40" fillId="13" borderId="5" xfId="0" applyFont="1" applyFill="1" applyBorder="1" applyAlignment="1">
      <alignment horizontal="center"/>
    </xf>
    <xf numFmtId="0" fontId="40" fillId="13" borderId="6" xfId="0" applyFont="1" applyFill="1" applyBorder="1" applyAlignment="1">
      <alignment horizontal="center"/>
    </xf>
    <xf numFmtId="0" fontId="44" fillId="0" borderId="1" xfId="0" applyFont="1" applyBorder="1" applyAlignment="1">
      <alignment horizontal="center"/>
    </xf>
    <xf numFmtId="0" fontId="33" fillId="0" borderId="4" xfId="0" applyFont="1" applyBorder="1" applyAlignment="1">
      <alignment horizontal="center"/>
    </xf>
    <xf numFmtId="0" fontId="33" fillId="0" borderId="5" xfId="0" applyFont="1" applyBorder="1" applyAlignment="1">
      <alignment horizontal="center"/>
    </xf>
    <xf numFmtId="0" fontId="33" fillId="0" borderId="6" xfId="0" applyFont="1" applyBorder="1" applyAlignment="1">
      <alignment horizontal="center"/>
    </xf>
    <xf numFmtId="0" fontId="45" fillId="13" borderId="4" xfId="0" applyFont="1" applyFill="1" applyBorder="1" applyAlignment="1">
      <alignment horizontal="center"/>
    </xf>
    <xf numFmtId="0" fontId="46" fillId="13" borderId="5" xfId="0" applyFont="1" applyFill="1" applyBorder="1" applyAlignment="1">
      <alignment horizontal="center"/>
    </xf>
    <xf numFmtId="0" fontId="46" fillId="13" borderId="6" xfId="0" applyFont="1" applyFill="1" applyBorder="1" applyAlignment="1">
      <alignment horizontal="center"/>
    </xf>
    <xf numFmtId="0" fontId="39" fillId="13" borderId="4" xfId="0" applyFont="1" applyFill="1" applyBorder="1" applyAlignment="1">
      <alignment horizontal="center"/>
    </xf>
    <xf numFmtId="0" fontId="40" fillId="0" borderId="4" xfId="0" applyFont="1" applyBorder="1" applyAlignment="1"/>
    <xf numFmtId="0" fontId="40" fillId="0" borderId="5" xfId="0" applyFont="1" applyBorder="1" applyAlignment="1"/>
    <xf numFmtId="0" fontId="40" fillId="0" borderId="6" xfId="0" applyFont="1" applyBorder="1" applyAlignment="1"/>
    <xf numFmtId="0" fontId="41" fillId="0" borderId="4" xfId="0" applyFont="1" applyBorder="1" applyAlignment="1">
      <alignment horizontal="center"/>
    </xf>
    <xf numFmtId="0" fontId="41" fillId="0" borderId="5" xfId="0" applyFont="1" applyBorder="1" applyAlignment="1">
      <alignment horizontal="center"/>
    </xf>
    <xf numFmtId="0" fontId="41" fillId="0" borderId="6" xfId="0" applyFont="1" applyBorder="1" applyAlignment="1">
      <alignment horizontal="center"/>
    </xf>
    <xf numFmtId="0" fontId="42" fillId="0" borderId="4" xfId="0" applyFont="1" applyBorder="1" applyAlignment="1">
      <alignment horizontal="center"/>
    </xf>
    <xf numFmtId="0" fontId="42" fillId="0" borderId="5" xfId="0" applyFont="1" applyBorder="1" applyAlignment="1">
      <alignment horizontal="center"/>
    </xf>
    <xf numFmtId="0" fontId="42" fillId="0" borderId="6" xfId="0" applyFont="1" applyBorder="1" applyAlignment="1">
      <alignment horizontal="center"/>
    </xf>
  </cellXfs>
  <cellStyles count="3">
    <cellStyle name="Euro" xfId="2"/>
    <cellStyle name="Normale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/AppData/Local/Temp/SINTESI%20MOF%20%2008.2.201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ntesi  15-16"/>
      <sheetName val="DOC.CON NOMI"/>
      <sheetName val="DOC-SENZA NOMI"/>
      <sheetName val="FF.SS.15-16"/>
      <sheetName val="INC.ATA 15-16"/>
      <sheetName val="FS"/>
      <sheetName val="ATA SENZA NOMI-"/>
      <sheetName val="ATA CON NOMI"/>
      <sheetName val="PISCINA "/>
      <sheetName val="FUNZ.MISTE"/>
      <sheetName val="INGLESE SODERINI "/>
      <sheetName val="MANUTENZIONE "/>
      <sheetName val="ZONA 6- 15.16"/>
    </sheetNames>
    <sheetDataSet>
      <sheetData sheetId="0" refreshError="1"/>
      <sheetData sheetId="1">
        <row r="13">
          <cell r="B13">
            <v>10</v>
          </cell>
          <cell r="D13">
            <v>30</v>
          </cell>
          <cell r="F13">
            <v>30</v>
          </cell>
        </row>
        <row r="21">
          <cell r="D21">
            <v>30</v>
          </cell>
          <cell r="F21">
            <v>5</v>
          </cell>
        </row>
        <row r="36">
          <cell r="B36">
            <v>0</v>
          </cell>
          <cell r="D36">
            <v>12</v>
          </cell>
          <cell r="F36">
            <v>0</v>
          </cell>
        </row>
        <row r="44">
          <cell r="B44">
            <v>26</v>
          </cell>
        </row>
        <row r="52">
          <cell r="G52">
            <v>0</v>
          </cell>
        </row>
        <row r="56">
          <cell r="B56">
            <v>15</v>
          </cell>
          <cell r="D56">
            <v>15</v>
          </cell>
          <cell r="F56">
            <v>15</v>
          </cell>
        </row>
        <row r="65">
          <cell r="B65">
            <v>120</v>
          </cell>
          <cell r="D65">
            <v>45</v>
          </cell>
          <cell r="F65">
            <v>0</v>
          </cell>
        </row>
        <row r="73">
          <cell r="D73">
            <v>0</v>
          </cell>
          <cell r="F73">
            <v>0</v>
          </cell>
        </row>
        <row r="78">
          <cell r="B78">
            <v>4</v>
          </cell>
          <cell r="D78">
            <v>10</v>
          </cell>
          <cell r="F78">
            <v>4</v>
          </cell>
        </row>
        <row r="83">
          <cell r="B83">
            <v>23</v>
          </cell>
          <cell r="D83">
            <v>16</v>
          </cell>
          <cell r="F83">
            <v>5</v>
          </cell>
        </row>
        <row r="88">
          <cell r="B88">
            <v>10</v>
          </cell>
          <cell r="D88">
            <v>10</v>
          </cell>
          <cell r="F88">
            <v>5</v>
          </cell>
        </row>
        <row r="97">
          <cell r="B97">
            <v>0</v>
          </cell>
          <cell r="D97">
            <v>15</v>
          </cell>
          <cell r="F97">
            <v>6</v>
          </cell>
        </row>
        <row r="103">
          <cell r="B103">
            <v>30</v>
          </cell>
          <cell r="D103">
            <v>10</v>
          </cell>
          <cell r="F103">
            <v>10</v>
          </cell>
        </row>
        <row r="109">
          <cell r="B109">
            <v>3</v>
          </cell>
          <cell r="D109">
            <v>3</v>
          </cell>
        </row>
        <row r="118">
          <cell r="B118">
            <v>0</v>
          </cell>
          <cell r="D118">
            <v>20</v>
          </cell>
          <cell r="F118">
            <v>5</v>
          </cell>
        </row>
        <row r="124">
          <cell r="B124">
            <v>0</v>
          </cell>
          <cell r="D124">
            <v>10</v>
          </cell>
          <cell r="F124">
            <v>4</v>
          </cell>
        </row>
        <row r="128">
          <cell r="B128">
            <v>0</v>
          </cell>
        </row>
        <row r="132">
          <cell r="B132">
            <v>10</v>
          </cell>
          <cell r="D132">
            <v>10</v>
          </cell>
          <cell r="F132">
            <v>5</v>
          </cell>
        </row>
        <row r="139">
          <cell r="B139">
            <v>24</v>
          </cell>
          <cell r="D139">
            <v>40</v>
          </cell>
          <cell r="F139">
            <v>5</v>
          </cell>
        </row>
        <row r="145">
          <cell r="B145">
            <v>0</v>
          </cell>
          <cell r="D145">
            <v>30</v>
          </cell>
          <cell r="F145">
            <v>0</v>
          </cell>
        </row>
        <row r="153">
          <cell r="B153">
            <v>30</v>
          </cell>
          <cell r="D153">
            <v>60</v>
          </cell>
          <cell r="F153">
            <v>0</v>
          </cell>
        </row>
        <row r="159">
          <cell r="B159">
            <v>10</v>
          </cell>
          <cell r="D159">
            <v>35</v>
          </cell>
          <cell r="F159">
            <v>0</v>
          </cell>
        </row>
        <row r="168">
          <cell r="B168">
            <v>32</v>
          </cell>
          <cell r="D168">
            <v>24</v>
          </cell>
          <cell r="F168">
            <v>0</v>
          </cell>
        </row>
        <row r="174">
          <cell r="B174">
            <v>35</v>
          </cell>
          <cell r="D174">
            <v>0</v>
          </cell>
        </row>
        <row r="179">
          <cell r="B179">
            <v>0</v>
          </cell>
          <cell r="D179">
            <v>10</v>
          </cell>
          <cell r="F179">
            <v>10</v>
          </cell>
        </row>
        <row r="184">
          <cell r="B184">
            <v>0</v>
          </cell>
          <cell r="D184">
            <v>0</v>
          </cell>
        </row>
        <row r="190">
          <cell r="B190">
            <v>0</v>
          </cell>
          <cell r="D190">
            <v>10</v>
          </cell>
          <cell r="F190">
            <v>0</v>
          </cell>
        </row>
        <row r="195">
          <cell r="B195">
            <v>90</v>
          </cell>
          <cell r="D195">
            <v>0</v>
          </cell>
        </row>
        <row r="200">
          <cell r="B200">
            <v>0</v>
          </cell>
          <cell r="D200">
            <v>10</v>
          </cell>
          <cell r="F200">
            <v>6</v>
          </cell>
        </row>
        <row r="205">
          <cell r="B205">
            <v>20</v>
          </cell>
          <cell r="D205">
            <v>20</v>
          </cell>
        </row>
        <row r="210">
          <cell r="B210">
            <v>0</v>
          </cell>
          <cell r="D210">
            <v>10</v>
          </cell>
          <cell r="F210">
            <v>5</v>
          </cell>
        </row>
        <row r="215">
          <cell r="B215">
            <v>20</v>
          </cell>
          <cell r="D215">
            <v>15</v>
          </cell>
          <cell r="F215">
            <v>0</v>
          </cell>
        </row>
        <row r="220">
          <cell r="B220">
            <v>10</v>
          </cell>
        </row>
        <row r="226">
          <cell r="D226">
            <v>20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5"/>
  <sheetViews>
    <sheetView tabSelected="1" zoomScale="120" zoomScaleNormal="120" workbookViewId="0">
      <selection activeCell="L6" sqref="L6"/>
    </sheetView>
  </sheetViews>
  <sheetFormatPr defaultRowHeight="15" x14ac:dyDescent="0.25"/>
  <cols>
    <col min="1" max="1" width="32.28515625" customWidth="1"/>
    <col min="2" max="2" width="24.28515625" customWidth="1"/>
    <col min="3" max="3" width="18.42578125" customWidth="1"/>
    <col min="4" max="4" width="16.140625" style="91" customWidth="1"/>
    <col min="5" max="5" width="22.28515625" customWidth="1"/>
    <col min="6" max="6" width="20.140625" hidden="1" customWidth="1"/>
    <col min="7" max="7" width="22.85546875" hidden="1" customWidth="1"/>
    <col min="8" max="8" width="20.5703125" customWidth="1"/>
    <col min="257" max="257" width="32.28515625" customWidth="1"/>
    <col min="258" max="258" width="24.28515625" customWidth="1"/>
    <col min="259" max="259" width="18.42578125" customWidth="1"/>
    <col min="260" max="260" width="16.140625" customWidth="1"/>
    <col min="261" max="261" width="22.28515625" customWidth="1"/>
    <col min="262" max="263" width="0" hidden="1" customWidth="1"/>
    <col min="264" max="264" width="20.5703125" customWidth="1"/>
    <col min="513" max="513" width="32.28515625" customWidth="1"/>
    <col min="514" max="514" width="24.28515625" customWidth="1"/>
    <col min="515" max="515" width="18.42578125" customWidth="1"/>
    <col min="516" max="516" width="16.140625" customWidth="1"/>
    <col min="517" max="517" width="22.28515625" customWidth="1"/>
    <col min="518" max="519" width="0" hidden="1" customWidth="1"/>
    <col min="520" max="520" width="20.5703125" customWidth="1"/>
    <col min="769" max="769" width="32.28515625" customWidth="1"/>
    <col min="770" max="770" width="24.28515625" customWidth="1"/>
    <col min="771" max="771" width="18.42578125" customWidth="1"/>
    <col min="772" max="772" width="16.140625" customWidth="1"/>
    <col min="773" max="773" width="22.28515625" customWidth="1"/>
    <col min="774" max="775" width="0" hidden="1" customWidth="1"/>
    <col min="776" max="776" width="20.5703125" customWidth="1"/>
    <col min="1025" max="1025" width="32.28515625" customWidth="1"/>
    <col min="1026" max="1026" width="24.28515625" customWidth="1"/>
    <col min="1027" max="1027" width="18.42578125" customWidth="1"/>
    <col min="1028" max="1028" width="16.140625" customWidth="1"/>
    <col min="1029" max="1029" width="22.28515625" customWidth="1"/>
    <col min="1030" max="1031" width="0" hidden="1" customWidth="1"/>
    <col min="1032" max="1032" width="20.5703125" customWidth="1"/>
    <col min="1281" max="1281" width="32.28515625" customWidth="1"/>
    <col min="1282" max="1282" width="24.28515625" customWidth="1"/>
    <col min="1283" max="1283" width="18.42578125" customWidth="1"/>
    <col min="1284" max="1284" width="16.140625" customWidth="1"/>
    <col min="1285" max="1285" width="22.28515625" customWidth="1"/>
    <col min="1286" max="1287" width="0" hidden="1" customWidth="1"/>
    <col min="1288" max="1288" width="20.5703125" customWidth="1"/>
    <col min="1537" max="1537" width="32.28515625" customWidth="1"/>
    <col min="1538" max="1538" width="24.28515625" customWidth="1"/>
    <col min="1539" max="1539" width="18.42578125" customWidth="1"/>
    <col min="1540" max="1540" width="16.140625" customWidth="1"/>
    <col min="1541" max="1541" width="22.28515625" customWidth="1"/>
    <col min="1542" max="1543" width="0" hidden="1" customWidth="1"/>
    <col min="1544" max="1544" width="20.5703125" customWidth="1"/>
    <col min="1793" max="1793" width="32.28515625" customWidth="1"/>
    <col min="1794" max="1794" width="24.28515625" customWidth="1"/>
    <col min="1795" max="1795" width="18.42578125" customWidth="1"/>
    <col min="1796" max="1796" width="16.140625" customWidth="1"/>
    <col min="1797" max="1797" width="22.28515625" customWidth="1"/>
    <col min="1798" max="1799" width="0" hidden="1" customWidth="1"/>
    <col min="1800" max="1800" width="20.5703125" customWidth="1"/>
    <col min="2049" max="2049" width="32.28515625" customWidth="1"/>
    <col min="2050" max="2050" width="24.28515625" customWidth="1"/>
    <col min="2051" max="2051" width="18.42578125" customWidth="1"/>
    <col min="2052" max="2052" width="16.140625" customWidth="1"/>
    <col min="2053" max="2053" width="22.28515625" customWidth="1"/>
    <col min="2054" max="2055" width="0" hidden="1" customWidth="1"/>
    <col min="2056" max="2056" width="20.5703125" customWidth="1"/>
    <col min="2305" max="2305" width="32.28515625" customWidth="1"/>
    <col min="2306" max="2306" width="24.28515625" customWidth="1"/>
    <col min="2307" max="2307" width="18.42578125" customWidth="1"/>
    <col min="2308" max="2308" width="16.140625" customWidth="1"/>
    <col min="2309" max="2309" width="22.28515625" customWidth="1"/>
    <col min="2310" max="2311" width="0" hidden="1" customWidth="1"/>
    <col min="2312" max="2312" width="20.5703125" customWidth="1"/>
    <col min="2561" max="2561" width="32.28515625" customWidth="1"/>
    <col min="2562" max="2562" width="24.28515625" customWidth="1"/>
    <col min="2563" max="2563" width="18.42578125" customWidth="1"/>
    <col min="2564" max="2564" width="16.140625" customWidth="1"/>
    <col min="2565" max="2565" width="22.28515625" customWidth="1"/>
    <col min="2566" max="2567" width="0" hidden="1" customWidth="1"/>
    <col min="2568" max="2568" width="20.5703125" customWidth="1"/>
    <col min="2817" max="2817" width="32.28515625" customWidth="1"/>
    <col min="2818" max="2818" width="24.28515625" customWidth="1"/>
    <col min="2819" max="2819" width="18.42578125" customWidth="1"/>
    <col min="2820" max="2820" width="16.140625" customWidth="1"/>
    <col min="2821" max="2821" width="22.28515625" customWidth="1"/>
    <col min="2822" max="2823" width="0" hidden="1" customWidth="1"/>
    <col min="2824" max="2824" width="20.5703125" customWidth="1"/>
    <col min="3073" max="3073" width="32.28515625" customWidth="1"/>
    <col min="3074" max="3074" width="24.28515625" customWidth="1"/>
    <col min="3075" max="3075" width="18.42578125" customWidth="1"/>
    <col min="3076" max="3076" width="16.140625" customWidth="1"/>
    <col min="3077" max="3077" width="22.28515625" customWidth="1"/>
    <col min="3078" max="3079" width="0" hidden="1" customWidth="1"/>
    <col min="3080" max="3080" width="20.5703125" customWidth="1"/>
    <col min="3329" max="3329" width="32.28515625" customWidth="1"/>
    <col min="3330" max="3330" width="24.28515625" customWidth="1"/>
    <col min="3331" max="3331" width="18.42578125" customWidth="1"/>
    <col min="3332" max="3332" width="16.140625" customWidth="1"/>
    <col min="3333" max="3333" width="22.28515625" customWidth="1"/>
    <col min="3334" max="3335" width="0" hidden="1" customWidth="1"/>
    <col min="3336" max="3336" width="20.5703125" customWidth="1"/>
    <col min="3585" max="3585" width="32.28515625" customWidth="1"/>
    <col min="3586" max="3586" width="24.28515625" customWidth="1"/>
    <col min="3587" max="3587" width="18.42578125" customWidth="1"/>
    <col min="3588" max="3588" width="16.140625" customWidth="1"/>
    <col min="3589" max="3589" width="22.28515625" customWidth="1"/>
    <col min="3590" max="3591" width="0" hidden="1" customWidth="1"/>
    <col min="3592" max="3592" width="20.5703125" customWidth="1"/>
    <col min="3841" max="3841" width="32.28515625" customWidth="1"/>
    <col min="3842" max="3842" width="24.28515625" customWidth="1"/>
    <col min="3843" max="3843" width="18.42578125" customWidth="1"/>
    <col min="3844" max="3844" width="16.140625" customWidth="1"/>
    <col min="3845" max="3845" width="22.28515625" customWidth="1"/>
    <col min="3846" max="3847" width="0" hidden="1" customWidth="1"/>
    <col min="3848" max="3848" width="20.5703125" customWidth="1"/>
    <col min="4097" max="4097" width="32.28515625" customWidth="1"/>
    <col min="4098" max="4098" width="24.28515625" customWidth="1"/>
    <col min="4099" max="4099" width="18.42578125" customWidth="1"/>
    <col min="4100" max="4100" width="16.140625" customWidth="1"/>
    <col min="4101" max="4101" width="22.28515625" customWidth="1"/>
    <col min="4102" max="4103" width="0" hidden="1" customWidth="1"/>
    <col min="4104" max="4104" width="20.5703125" customWidth="1"/>
    <col min="4353" max="4353" width="32.28515625" customWidth="1"/>
    <col min="4354" max="4354" width="24.28515625" customWidth="1"/>
    <col min="4355" max="4355" width="18.42578125" customWidth="1"/>
    <col min="4356" max="4356" width="16.140625" customWidth="1"/>
    <col min="4357" max="4357" width="22.28515625" customWidth="1"/>
    <col min="4358" max="4359" width="0" hidden="1" customWidth="1"/>
    <col min="4360" max="4360" width="20.5703125" customWidth="1"/>
    <col min="4609" max="4609" width="32.28515625" customWidth="1"/>
    <col min="4610" max="4610" width="24.28515625" customWidth="1"/>
    <col min="4611" max="4611" width="18.42578125" customWidth="1"/>
    <col min="4612" max="4612" width="16.140625" customWidth="1"/>
    <col min="4613" max="4613" width="22.28515625" customWidth="1"/>
    <col min="4614" max="4615" width="0" hidden="1" customWidth="1"/>
    <col min="4616" max="4616" width="20.5703125" customWidth="1"/>
    <col min="4865" max="4865" width="32.28515625" customWidth="1"/>
    <col min="4866" max="4866" width="24.28515625" customWidth="1"/>
    <col min="4867" max="4867" width="18.42578125" customWidth="1"/>
    <col min="4868" max="4868" width="16.140625" customWidth="1"/>
    <col min="4869" max="4869" width="22.28515625" customWidth="1"/>
    <col min="4870" max="4871" width="0" hidden="1" customWidth="1"/>
    <col min="4872" max="4872" width="20.5703125" customWidth="1"/>
    <col min="5121" max="5121" width="32.28515625" customWidth="1"/>
    <col min="5122" max="5122" width="24.28515625" customWidth="1"/>
    <col min="5123" max="5123" width="18.42578125" customWidth="1"/>
    <col min="5124" max="5124" width="16.140625" customWidth="1"/>
    <col min="5125" max="5125" width="22.28515625" customWidth="1"/>
    <col min="5126" max="5127" width="0" hidden="1" customWidth="1"/>
    <col min="5128" max="5128" width="20.5703125" customWidth="1"/>
    <col min="5377" max="5377" width="32.28515625" customWidth="1"/>
    <col min="5378" max="5378" width="24.28515625" customWidth="1"/>
    <col min="5379" max="5379" width="18.42578125" customWidth="1"/>
    <col min="5380" max="5380" width="16.140625" customWidth="1"/>
    <col min="5381" max="5381" width="22.28515625" customWidth="1"/>
    <col min="5382" max="5383" width="0" hidden="1" customWidth="1"/>
    <col min="5384" max="5384" width="20.5703125" customWidth="1"/>
    <col min="5633" max="5633" width="32.28515625" customWidth="1"/>
    <col min="5634" max="5634" width="24.28515625" customWidth="1"/>
    <col min="5635" max="5635" width="18.42578125" customWidth="1"/>
    <col min="5636" max="5636" width="16.140625" customWidth="1"/>
    <col min="5637" max="5637" width="22.28515625" customWidth="1"/>
    <col min="5638" max="5639" width="0" hidden="1" customWidth="1"/>
    <col min="5640" max="5640" width="20.5703125" customWidth="1"/>
    <col min="5889" max="5889" width="32.28515625" customWidth="1"/>
    <col min="5890" max="5890" width="24.28515625" customWidth="1"/>
    <col min="5891" max="5891" width="18.42578125" customWidth="1"/>
    <col min="5892" max="5892" width="16.140625" customWidth="1"/>
    <col min="5893" max="5893" width="22.28515625" customWidth="1"/>
    <col min="5894" max="5895" width="0" hidden="1" customWidth="1"/>
    <col min="5896" max="5896" width="20.5703125" customWidth="1"/>
    <col min="6145" max="6145" width="32.28515625" customWidth="1"/>
    <col min="6146" max="6146" width="24.28515625" customWidth="1"/>
    <col min="6147" max="6147" width="18.42578125" customWidth="1"/>
    <col min="6148" max="6148" width="16.140625" customWidth="1"/>
    <col min="6149" max="6149" width="22.28515625" customWidth="1"/>
    <col min="6150" max="6151" width="0" hidden="1" customWidth="1"/>
    <col min="6152" max="6152" width="20.5703125" customWidth="1"/>
    <col min="6401" max="6401" width="32.28515625" customWidth="1"/>
    <col min="6402" max="6402" width="24.28515625" customWidth="1"/>
    <col min="6403" max="6403" width="18.42578125" customWidth="1"/>
    <col min="6404" max="6404" width="16.140625" customWidth="1"/>
    <col min="6405" max="6405" width="22.28515625" customWidth="1"/>
    <col min="6406" max="6407" width="0" hidden="1" customWidth="1"/>
    <col min="6408" max="6408" width="20.5703125" customWidth="1"/>
    <col min="6657" max="6657" width="32.28515625" customWidth="1"/>
    <col min="6658" max="6658" width="24.28515625" customWidth="1"/>
    <col min="6659" max="6659" width="18.42578125" customWidth="1"/>
    <col min="6660" max="6660" width="16.140625" customWidth="1"/>
    <col min="6661" max="6661" width="22.28515625" customWidth="1"/>
    <col min="6662" max="6663" width="0" hidden="1" customWidth="1"/>
    <col min="6664" max="6664" width="20.5703125" customWidth="1"/>
    <col min="6913" max="6913" width="32.28515625" customWidth="1"/>
    <col min="6914" max="6914" width="24.28515625" customWidth="1"/>
    <col min="6915" max="6915" width="18.42578125" customWidth="1"/>
    <col min="6916" max="6916" width="16.140625" customWidth="1"/>
    <col min="6917" max="6917" width="22.28515625" customWidth="1"/>
    <col min="6918" max="6919" width="0" hidden="1" customWidth="1"/>
    <col min="6920" max="6920" width="20.5703125" customWidth="1"/>
    <col min="7169" max="7169" width="32.28515625" customWidth="1"/>
    <col min="7170" max="7170" width="24.28515625" customWidth="1"/>
    <col min="7171" max="7171" width="18.42578125" customWidth="1"/>
    <col min="7172" max="7172" width="16.140625" customWidth="1"/>
    <col min="7173" max="7173" width="22.28515625" customWidth="1"/>
    <col min="7174" max="7175" width="0" hidden="1" customWidth="1"/>
    <col min="7176" max="7176" width="20.5703125" customWidth="1"/>
    <col min="7425" max="7425" width="32.28515625" customWidth="1"/>
    <col min="7426" max="7426" width="24.28515625" customWidth="1"/>
    <col min="7427" max="7427" width="18.42578125" customWidth="1"/>
    <col min="7428" max="7428" width="16.140625" customWidth="1"/>
    <col min="7429" max="7429" width="22.28515625" customWidth="1"/>
    <col min="7430" max="7431" width="0" hidden="1" customWidth="1"/>
    <col min="7432" max="7432" width="20.5703125" customWidth="1"/>
    <col min="7681" max="7681" width="32.28515625" customWidth="1"/>
    <col min="7682" max="7682" width="24.28515625" customWidth="1"/>
    <col min="7683" max="7683" width="18.42578125" customWidth="1"/>
    <col min="7684" max="7684" width="16.140625" customWidth="1"/>
    <col min="7685" max="7685" width="22.28515625" customWidth="1"/>
    <col min="7686" max="7687" width="0" hidden="1" customWidth="1"/>
    <col min="7688" max="7688" width="20.5703125" customWidth="1"/>
    <col min="7937" max="7937" width="32.28515625" customWidth="1"/>
    <col min="7938" max="7938" width="24.28515625" customWidth="1"/>
    <col min="7939" max="7939" width="18.42578125" customWidth="1"/>
    <col min="7940" max="7940" width="16.140625" customWidth="1"/>
    <col min="7941" max="7941" width="22.28515625" customWidth="1"/>
    <col min="7942" max="7943" width="0" hidden="1" customWidth="1"/>
    <col min="7944" max="7944" width="20.5703125" customWidth="1"/>
    <col min="8193" max="8193" width="32.28515625" customWidth="1"/>
    <col min="8194" max="8194" width="24.28515625" customWidth="1"/>
    <col min="8195" max="8195" width="18.42578125" customWidth="1"/>
    <col min="8196" max="8196" width="16.140625" customWidth="1"/>
    <col min="8197" max="8197" width="22.28515625" customWidth="1"/>
    <col min="8198" max="8199" width="0" hidden="1" customWidth="1"/>
    <col min="8200" max="8200" width="20.5703125" customWidth="1"/>
    <col min="8449" max="8449" width="32.28515625" customWidth="1"/>
    <col min="8450" max="8450" width="24.28515625" customWidth="1"/>
    <col min="8451" max="8451" width="18.42578125" customWidth="1"/>
    <col min="8452" max="8452" width="16.140625" customWidth="1"/>
    <col min="8453" max="8453" width="22.28515625" customWidth="1"/>
    <col min="8454" max="8455" width="0" hidden="1" customWidth="1"/>
    <col min="8456" max="8456" width="20.5703125" customWidth="1"/>
    <col min="8705" max="8705" width="32.28515625" customWidth="1"/>
    <col min="8706" max="8706" width="24.28515625" customWidth="1"/>
    <col min="8707" max="8707" width="18.42578125" customWidth="1"/>
    <col min="8708" max="8708" width="16.140625" customWidth="1"/>
    <col min="8709" max="8709" width="22.28515625" customWidth="1"/>
    <col min="8710" max="8711" width="0" hidden="1" customWidth="1"/>
    <col min="8712" max="8712" width="20.5703125" customWidth="1"/>
    <col min="8961" max="8961" width="32.28515625" customWidth="1"/>
    <col min="8962" max="8962" width="24.28515625" customWidth="1"/>
    <col min="8963" max="8963" width="18.42578125" customWidth="1"/>
    <col min="8964" max="8964" width="16.140625" customWidth="1"/>
    <col min="8965" max="8965" width="22.28515625" customWidth="1"/>
    <col min="8966" max="8967" width="0" hidden="1" customWidth="1"/>
    <col min="8968" max="8968" width="20.5703125" customWidth="1"/>
    <col min="9217" max="9217" width="32.28515625" customWidth="1"/>
    <col min="9218" max="9218" width="24.28515625" customWidth="1"/>
    <col min="9219" max="9219" width="18.42578125" customWidth="1"/>
    <col min="9220" max="9220" width="16.140625" customWidth="1"/>
    <col min="9221" max="9221" width="22.28515625" customWidth="1"/>
    <col min="9222" max="9223" width="0" hidden="1" customWidth="1"/>
    <col min="9224" max="9224" width="20.5703125" customWidth="1"/>
    <col min="9473" max="9473" width="32.28515625" customWidth="1"/>
    <col min="9474" max="9474" width="24.28515625" customWidth="1"/>
    <col min="9475" max="9475" width="18.42578125" customWidth="1"/>
    <col min="9476" max="9476" width="16.140625" customWidth="1"/>
    <col min="9477" max="9477" width="22.28515625" customWidth="1"/>
    <col min="9478" max="9479" width="0" hidden="1" customWidth="1"/>
    <col min="9480" max="9480" width="20.5703125" customWidth="1"/>
    <col min="9729" max="9729" width="32.28515625" customWidth="1"/>
    <col min="9730" max="9730" width="24.28515625" customWidth="1"/>
    <col min="9731" max="9731" width="18.42578125" customWidth="1"/>
    <col min="9732" max="9732" width="16.140625" customWidth="1"/>
    <col min="9733" max="9733" width="22.28515625" customWidth="1"/>
    <col min="9734" max="9735" width="0" hidden="1" customWidth="1"/>
    <col min="9736" max="9736" width="20.5703125" customWidth="1"/>
    <col min="9985" max="9985" width="32.28515625" customWidth="1"/>
    <col min="9986" max="9986" width="24.28515625" customWidth="1"/>
    <col min="9987" max="9987" width="18.42578125" customWidth="1"/>
    <col min="9988" max="9988" width="16.140625" customWidth="1"/>
    <col min="9989" max="9989" width="22.28515625" customWidth="1"/>
    <col min="9990" max="9991" width="0" hidden="1" customWidth="1"/>
    <col min="9992" max="9992" width="20.5703125" customWidth="1"/>
    <col min="10241" max="10241" width="32.28515625" customWidth="1"/>
    <col min="10242" max="10242" width="24.28515625" customWidth="1"/>
    <col min="10243" max="10243" width="18.42578125" customWidth="1"/>
    <col min="10244" max="10244" width="16.140625" customWidth="1"/>
    <col min="10245" max="10245" width="22.28515625" customWidth="1"/>
    <col min="10246" max="10247" width="0" hidden="1" customWidth="1"/>
    <col min="10248" max="10248" width="20.5703125" customWidth="1"/>
    <col min="10497" max="10497" width="32.28515625" customWidth="1"/>
    <col min="10498" max="10498" width="24.28515625" customWidth="1"/>
    <col min="10499" max="10499" width="18.42578125" customWidth="1"/>
    <col min="10500" max="10500" width="16.140625" customWidth="1"/>
    <col min="10501" max="10501" width="22.28515625" customWidth="1"/>
    <col min="10502" max="10503" width="0" hidden="1" customWidth="1"/>
    <col min="10504" max="10504" width="20.5703125" customWidth="1"/>
    <col min="10753" max="10753" width="32.28515625" customWidth="1"/>
    <col min="10754" max="10754" width="24.28515625" customWidth="1"/>
    <col min="10755" max="10755" width="18.42578125" customWidth="1"/>
    <col min="10756" max="10756" width="16.140625" customWidth="1"/>
    <col min="10757" max="10757" width="22.28515625" customWidth="1"/>
    <col min="10758" max="10759" width="0" hidden="1" customWidth="1"/>
    <col min="10760" max="10760" width="20.5703125" customWidth="1"/>
    <col min="11009" max="11009" width="32.28515625" customWidth="1"/>
    <col min="11010" max="11010" width="24.28515625" customWidth="1"/>
    <col min="11011" max="11011" width="18.42578125" customWidth="1"/>
    <col min="11012" max="11012" width="16.140625" customWidth="1"/>
    <col min="11013" max="11013" width="22.28515625" customWidth="1"/>
    <col min="11014" max="11015" width="0" hidden="1" customWidth="1"/>
    <col min="11016" max="11016" width="20.5703125" customWidth="1"/>
    <col min="11265" max="11265" width="32.28515625" customWidth="1"/>
    <col min="11266" max="11266" width="24.28515625" customWidth="1"/>
    <col min="11267" max="11267" width="18.42578125" customWidth="1"/>
    <col min="11268" max="11268" width="16.140625" customWidth="1"/>
    <col min="11269" max="11269" width="22.28515625" customWidth="1"/>
    <col min="11270" max="11271" width="0" hidden="1" customWidth="1"/>
    <col min="11272" max="11272" width="20.5703125" customWidth="1"/>
    <col min="11521" max="11521" width="32.28515625" customWidth="1"/>
    <col min="11522" max="11522" width="24.28515625" customWidth="1"/>
    <col min="11523" max="11523" width="18.42578125" customWidth="1"/>
    <col min="11524" max="11524" width="16.140625" customWidth="1"/>
    <col min="11525" max="11525" width="22.28515625" customWidth="1"/>
    <col min="11526" max="11527" width="0" hidden="1" customWidth="1"/>
    <col min="11528" max="11528" width="20.5703125" customWidth="1"/>
    <col min="11777" max="11777" width="32.28515625" customWidth="1"/>
    <col min="11778" max="11778" width="24.28515625" customWidth="1"/>
    <col min="11779" max="11779" width="18.42578125" customWidth="1"/>
    <col min="11780" max="11780" width="16.140625" customWidth="1"/>
    <col min="11781" max="11781" width="22.28515625" customWidth="1"/>
    <col min="11782" max="11783" width="0" hidden="1" customWidth="1"/>
    <col min="11784" max="11784" width="20.5703125" customWidth="1"/>
    <col min="12033" max="12033" width="32.28515625" customWidth="1"/>
    <col min="12034" max="12034" width="24.28515625" customWidth="1"/>
    <col min="12035" max="12035" width="18.42578125" customWidth="1"/>
    <col min="12036" max="12036" width="16.140625" customWidth="1"/>
    <col min="12037" max="12037" width="22.28515625" customWidth="1"/>
    <col min="12038" max="12039" width="0" hidden="1" customWidth="1"/>
    <col min="12040" max="12040" width="20.5703125" customWidth="1"/>
    <col min="12289" max="12289" width="32.28515625" customWidth="1"/>
    <col min="12290" max="12290" width="24.28515625" customWidth="1"/>
    <col min="12291" max="12291" width="18.42578125" customWidth="1"/>
    <col min="12292" max="12292" width="16.140625" customWidth="1"/>
    <col min="12293" max="12293" width="22.28515625" customWidth="1"/>
    <col min="12294" max="12295" width="0" hidden="1" customWidth="1"/>
    <col min="12296" max="12296" width="20.5703125" customWidth="1"/>
    <col min="12545" max="12545" width="32.28515625" customWidth="1"/>
    <col min="12546" max="12546" width="24.28515625" customWidth="1"/>
    <col min="12547" max="12547" width="18.42578125" customWidth="1"/>
    <col min="12548" max="12548" width="16.140625" customWidth="1"/>
    <col min="12549" max="12549" width="22.28515625" customWidth="1"/>
    <col min="12550" max="12551" width="0" hidden="1" customWidth="1"/>
    <col min="12552" max="12552" width="20.5703125" customWidth="1"/>
    <col min="12801" max="12801" width="32.28515625" customWidth="1"/>
    <col min="12802" max="12802" width="24.28515625" customWidth="1"/>
    <col min="12803" max="12803" width="18.42578125" customWidth="1"/>
    <col min="12804" max="12804" width="16.140625" customWidth="1"/>
    <col min="12805" max="12805" width="22.28515625" customWidth="1"/>
    <col min="12806" max="12807" width="0" hidden="1" customWidth="1"/>
    <col min="12808" max="12808" width="20.5703125" customWidth="1"/>
    <col min="13057" max="13057" width="32.28515625" customWidth="1"/>
    <col min="13058" max="13058" width="24.28515625" customWidth="1"/>
    <col min="13059" max="13059" width="18.42578125" customWidth="1"/>
    <col min="13060" max="13060" width="16.140625" customWidth="1"/>
    <col min="13061" max="13061" width="22.28515625" customWidth="1"/>
    <col min="13062" max="13063" width="0" hidden="1" customWidth="1"/>
    <col min="13064" max="13064" width="20.5703125" customWidth="1"/>
    <col min="13313" max="13313" width="32.28515625" customWidth="1"/>
    <col min="13314" max="13314" width="24.28515625" customWidth="1"/>
    <col min="13315" max="13315" width="18.42578125" customWidth="1"/>
    <col min="13316" max="13316" width="16.140625" customWidth="1"/>
    <col min="13317" max="13317" width="22.28515625" customWidth="1"/>
    <col min="13318" max="13319" width="0" hidden="1" customWidth="1"/>
    <col min="13320" max="13320" width="20.5703125" customWidth="1"/>
    <col min="13569" max="13569" width="32.28515625" customWidth="1"/>
    <col min="13570" max="13570" width="24.28515625" customWidth="1"/>
    <col min="13571" max="13571" width="18.42578125" customWidth="1"/>
    <col min="13572" max="13572" width="16.140625" customWidth="1"/>
    <col min="13573" max="13573" width="22.28515625" customWidth="1"/>
    <col min="13574" max="13575" width="0" hidden="1" customWidth="1"/>
    <col min="13576" max="13576" width="20.5703125" customWidth="1"/>
    <col min="13825" max="13825" width="32.28515625" customWidth="1"/>
    <col min="13826" max="13826" width="24.28515625" customWidth="1"/>
    <col min="13827" max="13827" width="18.42578125" customWidth="1"/>
    <col min="13828" max="13828" width="16.140625" customWidth="1"/>
    <col min="13829" max="13829" width="22.28515625" customWidth="1"/>
    <col min="13830" max="13831" width="0" hidden="1" customWidth="1"/>
    <col min="13832" max="13832" width="20.5703125" customWidth="1"/>
    <col min="14081" max="14081" width="32.28515625" customWidth="1"/>
    <col min="14082" max="14082" width="24.28515625" customWidth="1"/>
    <col min="14083" max="14083" width="18.42578125" customWidth="1"/>
    <col min="14084" max="14084" width="16.140625" customWidth="1"/>
    <col min="14085" max="14085" width="22.28515625" customWidth="1"/>
    <col min="14086" max="14087" width="0" hidden="1" customWidth="1"/>
    <col min="14088" max="14088" width="20.5703125" customWidth="1"/>
    <col min="14337" max="14337" width="32.28515625" customWidth="1"/>
    <col min="14338" max="14338" width="24.28515625" customWidth="1"/>
    <col min="14339" max="14339" width="18.42578125" customWidth="1"/>
    <col min="14340" max="14340" width="16.140625" customWidth="1"/>
    <col min="14341" max="14341" width="22.28515625" customWidth="1"/>
    <col min="14342" max="14343" width="0" hidden="1" customWidth="1"/>
    <col min="14344" max="14344" width="20.5703125" customWidth="1"/>
    <col min="14593" max="14593" width="32.28515625" customWidth="1"/>
    <col min="14594" max="14594" width="24.28515625" customWidth="1"/>
    <col min="14595" max="14595" width="18.42578125" customWidth="1"/>
    <col min="14596" max="14596" width="16.140625" customWidth="1"/>
    <col min="14597" max="14597" width="22.28515625" customWidth="1"/>
    <col min="14598" max="14599" width="0" hidden="1" customWidth="1"/>
    <col min="14600" max="14600" width="20.5703125" customWidth="1"/>
    <col min="14849" max="14849" width="32.28515625" customWidth="1"/>
    <col min="14850" max="14850" width="24.28515625" customWidth="1"/>
    <col min="14851" max="14851" width="18.42578125" customWidth="1"/>
    <col min="14852" max="14852" width="16.140625" customWidth="1"/>
    <col min="14853" max="14853" width="22.28515625" customWidth="1"/>
    <col min="14854" max="14855" width="0" hidden="1" customWidth="1"/>
    <col min="14856" max="14856" width="20.5703125" customWidth="1"/>
    <col min="15105" max="15105" width="32.28515625" customWidth="1"/>
    <col min="15106" max="15106" width="24.28515625" customWidth="1"/>
    <col min="15107" max="15107" width="18.42578125" customWidth="1"/>
    <col min="15108" max="15108" width="16.140625" customWidth="1"/>
    <col min="15109" max="15109" width="22.28515625" customWidth="1"/>
    <col min="15110" max="15111" width="0" hidden="1" customWidth="1"/>
    <col min="15112" max="15112" width="20.5703125" customWidth="1"/>
    <col min="15361" max="15361" width="32.28515625" customWidth="1"/>
    <col min="15362" max="15362" width="24.28515625" customWidth="1"/>
    <col min="15363" max="15363" width="18.42578125" customWidth="1"/>
    <col min="15364" max="15364" width="16.140625" customWidth="1"/>
    <col min="15365" max="15365" width="22.28515625" customWidth="1"/>
    <col min="15366" max="15367" width="0" hidden="1" customWidth="1"/>
    <col min="15368" max="15368" width="20.5703125" customWidth="1"/>
    <col min="15617" max="15617" width="32.28515625" customWidth="1"/>
    <col min="15618" max="15618" width="24.28515625" customWidth="1"/>
    <col min="15619" max="15619" width="18.42578125" customWidth="1"/>
    <col min="15620" max="15620" width="16.140625" customWidth="1"/>
    <col min="15621" max="15621" width="22.28515625" customWidth="1"/>
    <col min="15622" max="15623" width="0" hidden="1" customWidth="1"/>
    <col min="15624" max="15624" width="20.5703125" customWidth="1"/>
    <col min="15873" max="15873" width="32.28515625" customWidth="1"/>
    <col min="15874" max="15874" width="24.28515625" customWidth="1"/>
    <col min="15875" max="15875" width="18.42578125" customWidth="1"/>
    <col min="15876" max="15876" width="16.140625" customWidth="1"/>
    <col min="15877" max="15877" width="22.28515625" customWidth="1"/>
    <col min="15878" max="15879" width="0" hidden="1" customWidth="1"/>
    <col min="15880" max="15880" width="20.5703125" customWidth="1"/>
    <col min="16129" max="16129" width="32.28515625" customWidth="1"/>
    <col min="16130" max="16130" width="24.28515625" customWidth="1"/>
    <col min="16131" max="16131" width="18.42578125" customWidth="1"/>
    <col min="16132" max="16132" width="16.140625" customWidth="1"/>
    <col min="16133" max="16133" width="22.28515625" customWidth="1"/>
    <col min="16134" max="16135" width="0" hidden="1" customWidth="1"/>
    <col min="16136" max="16136" width="20.5703125" customWidth="1"/>
  </cols>
  <sheetData>
    <row r="1" spans="1:11" s="3" customFormat="1" ht="20.25" customHeight="1" x14ac:dyDescent="0.35">
      <c r="A1" s="231" t="s">
        <v>0</v>
      </c>
      <c r="B1" s="231"/>
      <c r="C1" s="231"/>
      <c r="D1" s="231"/>
      <c r="E1" s="231"/>
      <c r="F1" s="1" t="s">
        <v>1</v>
      </c>
      <c r="G1" s="2"/>
      <c r="H1" s="2" t="s">
        <v>2</v>
      </c>
      <c r="K1" s="4"/>
    </row>
    <row r="2" spans="1:11" ht="18.75" x14ac:dyDescent="0.3">
      <c r="A2" s="5" t="s">
        <v>3</v>
      </c>
      <c r="B2" s="5"/>
      <c r="C2" s="6">
        <v>45987.53</v>
      </c>
      <c r="D2" s="7"/>
      <c r="E2" s="5"/>
      <c r="F2" s="8">
        <v>0.32700000000000001</v>
      </c>
      <c r="G2" s="9">
        <f>C2*F2</f>
        <v>15037.92231</v>
      </c>
      <c r="H2" s="9">
        <f>C2+G2</f>
        <v>61025.452310000001</v>
      </c>
    </row>
    <row r="3" spans="1:11" ht="18.75" x14ac:dyDescent="0.3">
      <c r="A3" s="5" t="s">
        <v>4</v>
      </c>
      <c r="B3" s="5"/>
      <c r="C3" s="6">
        <v>0</v>
      </c>
      <c r="D3" s="7"/>
      <c r="E3" s="5"/>
      <c r="F3" s="10">
        <v>0.32700000000000001</v>
      </c>
      <c r="G3" s="9">
        <f>C3*F3</f>
        <v>0</v>
      </c>
      <c r="H3" s="9">
        <f>C3+G3</f>
        <v>0</v>
      </c>
    </row>
    <row r="4" spans="1:11" ht="18.75" x14ac:dyDescent="0.3">
      <c r="A4" s="5" t="s">
        <v>5</v>
      </c>
      <c r="B4" s="5"/>
      <c r="C4" s="6">
        <v>6030</v>
      </c>
      <c r="D4" s="7"/>
      <c r="E4" s="5"/>
      <c r="F4" s="10">
        <v>0.32700000000000001</v>
      </c>
      <c r="G4" s="9">
        <f>C4*F4</f>
        <v>1971.8100000000002</v>
      </c>
      <c r="H4" s="9">
        <f>C4+G4</f>
        <v>8001.81</v>
      </c>
    </row>
    <row r="5" spans="1:11" ht="18.75" x14ac:dyDescent="0.3">
      <c r="A5" s="5" t="s">
        <v>6</v>
      </c>
      <c r="B5" s="5"/>
      <c r="C5" s="6">
        <v>5000</v>
      </c>
      <c r="D5" s="7"/>
      <c r="E5" s="5"/>
      <c r="F5" s="10">
        <v>0.32700000000000001</v>
      </c>
      <c r="G5" s="9">
        <f>C4*F4</f>
        <v>1971.8100000000002</v>
      </c>
      <c r="H5" s="9">
        <f>C5+G5</f>
        <v>6971.81</v>
      </c>
    </row>
    <row r="6" spans="1:11" ht="18.75" x14ac:dyDescent="0.3">
      <c r="A6" s="5" t="s">
        <v>7</v>
      </c>
      <c r="B6" s="5"/>
      <c r="C6" s="6">
        <f>C2-C4-C5</f>
        <v>34957.53</v>
      </c>
      <c r="D6" s="7"/>
      <c r="E6" s="5"/>
      <c r="F6" s="10">
        <v>0.32700000000000001</v>
      </c>
      <c r="G6" s="9">
        <f>C6*F6</f>
        <v>11431.11231</v>
      </c>
      <c r="H6" s="9">
        <f>C6+G6</f>
        <v>46388.642309999996</v>
      </c>
    </row>
    <row r="7" spans="1:11" ht="15.75" x14ac:dyDescent="0.25">
      <c r="A7" s="5" t="s">
        <v>8</v>
      </c>
      <c r="B7" s="11">
        <v>0.7</v>
      </c>
      <c r="C7" s="5"/>
      <c r="D7" s="6">
        <f>C6*B7</f>
        <v>24470.270999999997</v>
      </c>
      <c r="E7" s="12"/>
      <c r="F7" s="13"/>
      <c r="G7" s="14"/>
      <c r="H7" s="14"/>
    </row>
    <row r="8" spans="1:11" ht="15.75" x14ac:dyDescent="0.25">
      <c r="A8" s="5" t="s">
        <v>9</v>
      </c>
      <c r="B8" s="11">
        <v>0.3</v>
      </c>
      <c r="C8" s="5"/>
      <c r="D8" s="6">
        <f>C6*B8</f>
        <v>10487.259</v>
      </c>
      <c r="E8" s="5"/>
      <c r="F8" s="15"/>
      <c r="G8" s="16"/>
      <c r="H8" s="16"/>
    </row>
    <row r="9" spans="1:11" ht="17.25" customHeight="1" x14ac:dyDescent="0.25">
      <c r="A9" s="232" t="s">
        <v>10</v>
      </c>
      <c r="B9" s="232"/>
      <c r="C9" s="232"/>
      <c r="D9" s="232"/>
      <c r="E9" s="233"/>
      <c r="F9" s="17"/>
      <c r="G9" s="18"/>
      <c r="H9" s="19"/>
    </row>
    <row r="10" spans="1:11" ht="18.75" x14ac:dyDescent="0.3">
      <c r="A10" s="20" t="s">
        <v>11</v>
      </c>
      <c r="B10" s="20" t="s">
        <v>12</v>
      </c>
      <c r="C10" s="21" t="s">
        <v>13</v>
      </c>
      <c r="D10" s="20" t="s">
        <v>14</v>
      </c>
      <c r="E10" s="22"/>
      <c r="F10" s="23" t="s">
        <v>1</v>
      </c>
      <c r="G10" s="24"/>
      <c r="H10" s="24" t="s">
        <v>15</v>
      </c>
    </row>
    <row r="11" spans="1:11" x14ac:dyDescent="0.25">
      <c r="A11" s="25" t="s">
        <v>16</v>
      </c>
      <c r="B11" s="26">
        <v>17.5</v>
      </c>
      <c r="C11" s="27">
        <v>220</v>
      </c>
      <c r="D11" s="26">
        <f>C11*17.5</f>
        <v>3850</v>
      </c>
      <c r="E11" s="28"/>
      <c r="F11" s="29">
        <v>0.32700000000000001</v>
      </c>
      <c r="G11" s="30">
        <f>D11*F11</f>
        <v>1258.95</v>
      </c>
      <c r="H11" s="30">
        <f>D11+G11</f>
        <v>5108.95</v>
      </c>
    </row>
    <row r="12" spans="1:11" x14ac:dyDescent="0.25">
      <c r="A12" s="25" t="s">
        <v>17</v>
      </c>
      <c r="B12" s="26">
        <v>17.5</v>
      </c>
      <c r="C12" s="27">
        <v>1178</v>
      </c>
      <c r="D12" s="31">
        <f>C12*17.5</f>
        <v>20615</v>
      </c>
      <c r="E12" s="28"/>
      <c r="F12" s="13">
        <v>0.32700000000000001</v>
      </c>
      <c r="G12" s="30">
        <f>D12*F12</f>
        <v>6741.1050000000005</v>
      </c>
      <c r="H12" s="30">
        <f>D12+G12</f>
        <v>27356.105</v>
      </c>
    </row>
    <row r="13" spans="1:11" x14ac:dyDescent="0.25">
      <c r="A13" s="32" t="s">
        <v>15</v>
      </c>
      <c r="B13" s="21"/>
      <c r="C13" s="33">
        <f>SUM(C11:C12)</f>
        <v>1398</v>
      </c>
      <c r="D13" s="34">
        <f>SUM(D11:D12)</f>
        <v>24465</v>
      </c>
      <c r="E13" s="21"/>
      <c r="F13" s="13">
        <v>0.32700000000000001</v>
      </c>
      <c r="G13" s="30">
        <f>D13*F13</f>
        <v>8000.0550000000003</v>
      </c>
      <c r="H13" s="30">
        <f>D13+G13</f>
        <v>32465.055</v>
      </c>
    </row>
    <row r="14" spans="1:11" ht="17.25" customHeight="1" x14ac:dyDescent="0.25">
      <c r="A14" s="232" t="s">
        <v>18</v>
      </c>
      <c r="B14" s="232"/>
      <c r="C14" s="232"/>
      <c r="D14" s="232"/>
      <c r="E14" s="232"/>
      <c r="F14" s="35"/>
      <c r="G14" s="35"/>
      <c r="H14" s="35"/>
    </row>
    <row r="15" spans="1:11" x14ac:dyDescent="0.25">
      <c r="A15" s="20" t="s">
        <v>11</v>
      </c>
      <c r="B15" s="20" t="s">
        <v>12</v>
      </c>
      <c r="C15" s="21" t="s">
        <v>13</v>
      </c>
      <c r="D15" s="20" t="s">
        <v>14</v>
      </c>
      <c r="E15" s="22"/>
      <c r="F15" s="13"/>
      <c r="G15" s="14"/>
      <c r="H15" s="14"/>
    </row>
    <row r="16" spans="1:11" ht="18" customHeight="1" x14ac:dyDescent="0.25">
      <c r="A16" s="20" t="s">
        <v>19</v>
      </c>
      <c r="B16" s="14">
        <v>17.5</v>
      </c>
      <c r="C16" s="36">
        <v>310</v>
      </c>
      <c r="D16" s="37" t="s">
        <v>20</v>
      </c>
      <c r="E16" s="21"/>
      <c r="F16" s="14"/>
      <c r="G16" s="14"/>
      <c r="H16" s="14"/>
    </row>
    <row r="17" spans="1:8" ht="18" customHeight="1" x14ac:dyDescent="0.3">
      <c r="A17" s="232" t="s">
        <v>21</v>
      </c>
      <c r="B17" s="232"/>
      <c r="C17" s="232"/>
      <c r="D17" s="232"/>
      <c r="E17" s="232"/>
      <c r="F17" s="38" t="s">
        <v>1</v>
      </c>
      <c r="G17" s="39"/>
      <c r="H17" s="39" t="s">
        <v>15</v>
      </c>
    </row>
    <row r="18" spans="1:8" ht="24" customHeight="1" x14ac:dyDescent="0.25">
      <c r="A18" s="25" t="s">
        <v>22</v>
      </c>
      <c r="B18" s="14" t="s">
        <v>23</v>
      </c>
      <c r="C18" s="33"/>
      <c r="D18" s="40">
        <v>4512.3</v>
      </c>
      <c r="E18" s="41"/>
      <c r="F18" s="13">
        <v>0.32700000000000001</v>
      </c>
      <c r="G18" s="30">
        <f>D18*F18</f>
        <v>1475.5221000000001</v>
      </c>
      <c r="H18" s="30">
        <f>D18+G18</f>
        <v>5987.8221000000003</v>
      </c>
    </row>
    <row r="19" spans="1:8" ht="18.75" customHeight="1" x14ac:dyDescent="0.25">
      <c r="A19" s="232" t="s">
        <v>24</v>
      </c>
      <c r="B19" s="232"/>
      <c r="C19" s="232"/>
      <c r="D19" s="232"/>
      <c r="E19" s="232"/>
      <c r="F19" s="18"/>
      <c r="G19" s="18"/>
      <c r="H19" s="19"/>
    </row>
    <row r="20" spans="1:8" ht="18.75" x14ac:dyDescent="0.3">
      <c r="A20" s="42"/>
      <c r="B20" s="43" t="s">
        <v>12</v>
      </c>
      <c r="C20" s="44" t="s">
        <v>25</v>
      </c>
      <c r="D20" s="43" t="s">
        <v>14</v>
      </c>
      <c r="E20" s="43"/>
      <c r="F20" s="23" t="s">
        <v>1</v>
      </c>
      <c r="G20" s="24"/>
      <c r="H20" s="24" t="s">
        <v>15</v>
      </c>
    </row>
    <row r="21" spans="1:8" x14ac:dyDescent="0.25">
      <c r="A21" s="45" t="s">
        <v>26</v>
      </c>
      <c r="B21" s="46">
        <v>12.5</v>
      </c>
      <c r="C21" s="47">
        <v>545</v>
      </c>
      <c r="D21" s="30">
        <f>C21*12.5</f>
        <v>6812.5</v>
      </c>
      <c r="E21" s="14"/>
      <c r="F21" s="14">
        <v>0.32700000000000001</v>
      </c>
      <c r="G21" s="30">
        <f>D21*F21</f>
        <v>2227.6875</v>
      </c>
      <c r="H21" s="30">
        <f>D21+G21</f>
        <v>9040.1875</v>
      </c>
    </row>
    <row r="22" spans="1:8" x14ac:dyDescent="0.25">
      <c r="A22" s="45" t="s">
        <v>27</v>
      </c>
      <c r="B22" s="46">
        <v>14.5</v>
      </c>
      <c r="C22" s="48">
        <v>213</v>
      </c>
      <c r="D22" s="30">
        <f>C22*B22</f>
        <v>3088.5</v>
      </c>
      <c r="E22" s="14"/>
      <c r="F22" s="14">
        <v>0.32700000000000001</v>
      </c>
      <c r="G22" s="30">
        <f>D22*F22</f>
        <v>1009.9395000000001</v>
      </c>
      <c r="H22" s="30">
        <f>D22+G22</f>
        <v>4098.4395000000004</v>
      </c>
    </row>
    <row r="23" spans="1:8" x14ac:dyDescent="0.25">
      <c r="A23" s="45" t="s">
        <v>28</v>
      </c>
      <c r="B23" s="46">
        <v>14.5</v>
      </c>
      <c r="C23" s="48">
        <v>40</v>
      </c>
      <c r="D23" s="30">
        <f>C23*B23</f>
        <v>580</v>
      </c>
      <c r="E23" s="14"/>
      <c r="F23" s="14">
        <v>0.32700000000000001</v>
      </c>
      <c r="G23" s="30">
        <f>D23*F23</f>
        <v>189.66</v>
      </c>
      <c r="H23" s="30">
        <f>D23+G23</f>
        <v>769.66</v>
      </c>
    </row>
    <row r="24" spans="1:8" x14ac:dyDescent="0.25">
      <c r="A24" s="32" t="s">
        <v>15</v>
      </c>
      <c r="B24" s="49"/>
      <c r="C24" s="14"/>
      <c r="D24" s="50">
        <f>D21+D22+D23</f>
        <v>10481</v>
      </c>
      <c r="E24" s="51"/>
      <c r="F24" s="15">
        <v>0.32700000000000001</v>
      </c>
      <c r="G24" s="52">
        <f>D24*F24</f>
        <v>3427.2870000000003</v>
      </c>
      <c r="H24" s="52">
        <f>D24+G24</f>
        <v>13908.287</v>
      </c>
    </row>
    <row r="25" spans="1:8" x14ac:dyDescent="0.25">
      <c r="A25" s="234" t="s">
        <v>29</v>
      </c>
      <c r="B25" s="234"/>
      <c r="C25" s="234"/>
      <c r="D25" s="234"/>
      <c r="E25" s="235"/>
      <c r="F25" s="17"/>
      <c r="G25" s="18"/>
      <c r="H25" s="19"/>
    </row>
    <row r="26" spans="1:8" ht="18.75" x14ac:dyDescent="0.3">
      <c r="A26" s="14"/>
      <c r="B26" s="20" t="s">
        <v>12</v>
      </c>
      <c r="C26" s="53" t="s">
        <v>25</v>
      </c>
      <c r="D26" s="20" t="s">
        <v>14</v>
      </c>
      <c r="E26" s="20"/>
      <c r="F26" s="23" t="s">
        <v>1</v>
      </c>
      <c r="G26" s="24"/>
      <c r="H26" s="24" t="s">
        <v>15</v>
      </c>
    </row>
    <row r="27" spans="1:8" x14ac:dyDescent="0.25">
      <c r="A27" s="14" t="s">
        <v>30</v>
      </c>
      <c r="B27" s="30">
        <v>12.5</v>
      </c>
      <c r="C27" s="54">
        <v>65</v>
      </c>
      <c r="D27" s="30">
        <f>C27*B27</f>
        <v>812.5</v>
      </c>
      <c r="E27" s="55"/>
      <c r="F27" s="14"/>
      <c r="G27" s="14"/>
      <c r="H27" s="14"/>
    </row>
    <row r="28" spans="1:8" x14ac:dyDescent="0.25">
      <c r="A28" s="14" t="s">
        <v>31</v>
      </c>
      <c r="B28" s="30">
        <v>14.5</v>
      </c>
      <c r="C28" s="56">
        <v>60</v>
      </c>
      <c r="D28" s="30">
        <f>C28*B28</f>
        <v>870</v>
      </c>
      <c r="E28" s="20"/>
      <c r="F28" s="14"/>
      <c r="G28" s="14"/>
      <c r="H28" s="14"/>
    </row>
    <row r="29" spans="1:8" x14ac:dyDescent="0.25">
      <c r="A29" s="14" t="s">
        <v>32</v>
      </c>
      <c r="B29" s="30">
        <v>14.5</v>
      </c>
      <c r="C29" s="57">
        <v>36</v>
      </c>
      <c r="D29" s="30">
        <f>C29*B29</f>
        <v>522</v>
      </c>
      <c r="E29" s="20"/>
      <c r="F29" s="14"/>
      <c r="G29" s="14"/>
      <c r="H29" s="14"/>
    </row>
    <row r="30" spans="1:8" x14ac:dyDescent="0.25">
      <c r="A30" s="58" t="s">
        <v>15</v>
      </c>
      <c r="B30" s="59"/>
      <c r="C30" s="16">
        <f>SUM(C27:C29)</f>
        <v>161</v>
      </c>
      <c r="D30" s="60">
        <f>D27+D28+D29</f>
        <v>2204.5</v>
      </c>
      <c r="E30" s="61">
        <f>D30</f>
        <v>2204.5</v>
      </c>
      <c r="F30" s="15">
        <v>0.32700000000000001</v>
      </c>
      <c r="G30" s="62">
        <f>E30*F30</f>
        <v>720.87150000000008</v>
      </c>
      <c r="H30" s="62">
        <f>E30+G30</f>
        <v>2925.3715000000002</v>
      </c>
    </row>
    <row r="31" spans="1:8" ht="15" customHeight="1" x14ac:dyDescent="0.25">
      <c r="A31" s="236" t="s">
        <v>33</v>
      </c>
      <c r="B31" s="236"/>
      <c r="C31" s="236"/>
      <c r="D31" s="236"/>
      <c r="E31" s="236"/>
      <c r="F31" s="63"/>
      <c r="G31" s="63"/>
      <c r="H31" s="63"/>
    </row>
    <row r="32" spans="1:8" ht="18.75" x14ac:dyDescent="0.3">
      <c r="A32" s="14"/>
      <c r="B32" s="20" t="s">
        <v>12</v>
      </c>
      <c r="C32" s="53" t="s">
        <v>25</v>
      </c>
      <c r="D32" s="20" t="s">
        <v>14</v>
      </c>
      <c r="E32" s="20" t="s">
        <v>34</v>
      </c>
      <c r="F32" s="64" t="s">
        <v>1</v>
      </c>
      <c r="G32" s="65"/>
      <c r="H32" s="65" t="s">
        <v>15</v>
      </c>
    </row>
    <row r="33" spans="1:9" x14ac:dyDescent="0.25">
      <c r="A33" s="53" t="s">
        <v>35</v>
      </c>
      <c r="B33" s="46">
        <v>12.5</v>
      </c>
      <c r="C33" s="66">
        <v>400</v>
      </c>
      <c r="D33" s="67">
        <f>C33*B33</f>
        <v>5000</v>
      </c>
      <c r="E33" s="20" t="s">
        <v>36</v>
      </c>
      <c r="F33" s="53">
        <v>0.32700000000000001</v>
      </c>
      <c r="G33" s="46">
        <f>D33*F33</f>
        <v>1635</v>
      </c>
      <c r="H33" s="30">
        <f>D33+G33</f>
        <v>6635</v>
      </c>
      <c r="I33" s="68"/>
    </row>
    <row r="34" spans="1:9" ht="15" customHeight="1" x14ac:dyDescent="0.25">
      <c r="A34" s="53" t="s">
        <v>37</v>
      </c>
      <c r="B34" s="46"/>
      <c r="C34" s="69"/>
      <c r="D34" s="70">
        <f>SUM(D33:D33)</f>
        <v>5000</v>
      </c>
      <c r="E34" s="14"/>
      <c r="F34" s="71">
        <v>0.32700000000000001</v>
      </c>
      <c r="G34" s="30">
        <f>D34*F34</f>
        <v>1635</v>
      </c>
      <c r="H34" s="30">
        <f>D34+G34</f>
        <v>6635</v>
      </c>
    </row>
    <row r="35" spans="1:9" hidden="1" x14ac:dyDescent="0.25">
      <c r="A35" s="230" t="s">
        <v>38</v>
      </c>
      <c r="B35" s="230"/>
      <c r="C35" s="230"/>
      <c r="D35" s="230"/>
      <c r="E35" s="230"/>
    </row>
    <row r="36" spans="1:9" hidden="1" x14ac:dyDescent="0.25">
      <c r="A36" s="14"/>
      <c r="B36" s="20" t="s">
        <v>12</v>
      </c>
      <c r="C36" s="53" t="s">
        <v>25</v>
      </c>
      <c r="D36" s="20" t="s">
        <v>14</v>
      </c>
      <c r="E36" s="20"/>
    </row>
    <row r="37" spans="1:9" hidden="1" x14ac:dyDescent="0.25">
      <c r="A37" s="53" t="s">
        <v>39</v>
      </c>
      <c r="B37" s="46">
        <v>12.5</v>
      </c>
      <c r="C37" s="72"/>
      <c r="D37" s="30">
        <f>C37*B37</f>
        <v>0</v>
      </c>
      <c r="E37" s="73" t="s">
        <v>40</v>
      </c>
    </row>
    <row r="38" spans="1:9" hidden="1" x14ac:dyDescent="0.25">
      <c r="A38" s="14" t="s">
        <v>41</v>
      </c>
      <c r="B38" s="46">
        <v>14.5</v>
      </c>
      <c r="C38" s="72"/>
      <c r="D38" s="30">
        <f>C38*B38</f>
        <v>0</v>
      </c>
      <c r="E38" s="73" t="s">
        <v>42</v>
      </c>
    </row>
    <row r="39" spans="1:9" hidden="1" x14ac:dyDescent="0.25">
      <c r="A39" s="53" t="s">
        <v>43</v>
      </c>
      <c r="B39" s="46">
        <v>18.5</v>
      </c>
      <c r="C39" s="72"/>
      <c r="D39" s="30">
        <f>C39*B39</f>
        <v>0</v>
      </c>
      <c r="E39" s="32"/>
    </row>
    <row r="40" spans="1:9" hidden="1" x14ac:dyDescent="0.25">
      <c r="A40" s="32" t="s">
        <v>15</v>
      </c>
      <c r="B40" s="45"/>
      <c r="C40" s="14"/>
      <c r="D40" s="30">
        <f>SUM(D37:D39)</f>
        <v>0</v>
      </c>
      <c r="E40" s="51"/>
    </row>
    <row r="41" spans="1:9" x14ac:dyDescent="0.25">
      <c r="A41" s="74" t="s">
        <v>44</v>
      </c>
      <c r="B41" s="74" t="s">
        <v>45</v>
      </c>
      <c r="C41" s="75"/>
      <c r="D41" s="76"/>
      <c r="E41" s="75" t="s">
        <v>46</v>
      </c>
    </row>
    <row r="42" spans="1:9" x14ac:dyDescent="0.25">
      <c r="A42" s="237" t="s">
        <v>47</v>
      </c>
      <c r="B42" s="234"/>
      <c r="C42" s="234"/>
      <c r="D42" s="234"/>
      <c r="E42" s="234"/>
    </row>
    <row r="43" spans="1:9" x14ac:dyDescent="0.25">
      <c r="A43" s="14"/>
      <c r="B43" s="20" t="s">
        <v>12</v>
      </c>
      <c r="C43" s="53" t="s">
        <v>25</v>
      </c>
      <c r="D43" s="20" t="s">
        <v>14</v>
      </c>
      <c r="E43" s="20"/>
    </row>
    <row r="44" spans="1:9" x14ac:dyDescent="0.25">
      <c r="A44" s="53" t="s">
        <v>48</v>
      </c>
      <c r="B44" s="14">
        <v>17.5</v>
      </c>
      <c r="C44" s="72">
        <v>160</v>
      </c>
      <c r="D44" s="30">
        <f>C44*B44</f>
        <v>2800</v>
      </c>
      <c r="E44" s="32"/>
    </row>
    <row r="45" spans="1:9" x14ac:dyDescent="0.25">
      <c r="A45" s="77" t="s">
        <v>49</v>
      </c>
      <c r="B45" s="14">
        <v>12.5</v>
      </c>
      <c r="C45" s="72">
        <v>226</v>
      </c>
      <c r="D45" s="67">
        <f>C45*B45</f>
        <v>2825</v>
      </c>
      <c r="E45" s="55" t="s">
        <v>50</v>
      </c>
    </row>
    <row r="46" spans="1:9" x14ac:dyDescent="0.25">
      <c r="A46" s="53" t="s">
        <v>51</v>
      </c>
      <c r="B46" s="14">
        <v>14.5</v>
      </c>
      <c r="C46" s="72">
        <v>30</v>
      </c>
      <c r="D46" s="30">
        <f>C46*B46</f>
        <v>435</v>
      </c>
      <c r="E46" s="32"/>
    </row>
    <row r="47" spans="1:9" x14ac:dyDescent="0.25">
      <c r="A47" s="53" t="s">
        <v>43</v>
      </c>
      <c r="B47" s="14">
        <v>18.5</v>
      </c>
      <c r="C47" s="72">
        <v>50</v>
      </c>
      <c r="D47" s="30">
        <f>C47*B47</f>
        <v>925</v>
      </c>
      <c r="E47" s="32"/>
    </row>
    <row r="48" spans="1:9" x14ac:dyDescent="0.25">
      <c r="A48" s="32" t="s">
        <v>15</v>
      </c>
      <c r="B48" s="45"/>
      <c r="C48" s="14"/>
      <c r="D48" s="78">
        <f>D44+D45+D46+D47</f>
        <v>6985</v>
      </c>
      <c r="E48" s="51"/>
    </row>
    <row r="49" spans="1:5" x14ac:dyDescent="0.25">
      <c r="A49" s="234" t="s">
        <v>52</v>
      </c>
      <c r="B49" s="234"/>
      <c r="C49" s="234"/>
      <c r="D49" s="234"/>
      <c r="E49" s="234"/>
    </row>
    <row r="50" spans="1:5" x14ac:dyDescent="0.25">
      <c r="A50" s="14"/>
      <c r="B50" s="20" t="s">
        <v>12</v>
      </c>
      <c r="C50" s="53" t="s">
        <v>25</v>
      </c>
      <c r="D50" s="20" t="s">
        <v>14</v>
      </c>
      <c r="E50" s="20"/>
    </row>
    <row r="51" spans="1:5" x14ac:dyDescent="0.25">
      <c r="A51" s="53" t="s">
        <v>53</v>
      </c>
      <c r="B51" s="30">
        <v>35</v>
      </c>
      <c r="C51" s="72">
        <v>90</v>
      </c>
      <c r="D51" s="30">
        <f>C51*B51</f>
        <v>3150</v>
      </c>
      <c r="E51" s="32"/>
    </row>
    <row r="52" spans="1:5" x14ac:dyDescent="0.25">
      <c r="A52" s="53" t="s">
        <v>54</v>
      </c>
      <c r="B52" s="30">
        <v>17.5</v>
      </c>
      <c r="C52" s="72">
        <v>25</v>
      </c>
      <c r="D52" s="30">
        <f>C52*B52</f>
        <v>437.5</v>
      </c>
      <c r="E52" s="73"/>
    </row>
    <row r="53" spans="1:5" x14ac:dyDescent="0.25">
      <c r="A53" s="53" t="s">
        <v>43</v>
      </c>
      <c r="B53" s="30">
        <v>18.5</v>
      </c>
      <c r="C53" s="72">
        <v>50</v>
      </c>
      <c r="D53" s="30">
        <f>B53*C53</f>
        <v>925</v>
      </c>
      <c r="E53" s="73" t="s">
        <v>55</v>
      </c>
    </row>
    <row r="54" spans="1:5" x14ac:dyDescent="0.25">
      <c r="A54" s="53" t="s">
        <v>56</v>
      </c>
      <c r="B54" s="30">
        <v>12.5</v>
      </c>
      <c r="C54" s="72">
        <v>80</v>
      </c>
      <c r="D54" s="30">
        <f>B54*C54</f>
        <v>1000</v>
      </c>
      <c r="E54" s="32"/>
    </row>
    <row r="55" spans="1:5" x14ac:dyDescent="0.25">
      <c r="A55" s="53" t="s">
        <v>57</v>
      </c>
      <c r="B55" s="30">
        <v>14.5</v>
      </c>
      <c r="C55" s="72">
        <v>30</v>
      </c>
      <c r="D55" s="30">
        <f>B55*C55</f>
        <v>435</v>
      </c>
      <c r="E55" s="32"/>
    </row>
    <row r="56" spans="1:5" x14ac:dyDescent="0.25">
      <c r="A56" s="32" t="s">
        <v>15</v>
      </c>
      <c r="B56" s="45"/>
      <c r="C56" s="14"/>
      <c r="D56" s="78">
        <f>SUM(D51:D55)</f>
        <v>5947.5</v>
      </c>
      <c r="E56" s="51"/>
    </row>
    <row r="57" spans="1:5" x14ac:dyDescent="0.25">
      <c r="A57" s="238"/>
      <c r="B57" s="238"/>
      <c r="C57" s="238"/>
      <c r="D57" s="238"/>
      <c r="E57" s="238"/>
    </row>
    <row r="58" spans="1:5" x14ac:dyDescent="0.25">
      <c r="A58" s="230" t="s">
        <v>58</v>
      </c>
      <c r="B58" s="230"/>
      <c r="C58" s="230"/>
      <c r="D58" s="230"/>
      <c r="E58" s="230"/>
    </row>
    <row r="59" spans="1:5" x14ac:dyDescent="0.25">
      <c r="A59" s="79"/>
      <c r="B59" s="80" t="s">
        <v>59</v>
      </c>
      <c r="C59" s="79" t="s">
        <v>25</v>
      </c>
      <c r="D59" s="79" t="s">
        <v>14</v>
      </c>
      <c r="E59" s="81"/>
    </row>
    <row r="60" spans="1:5" x14ac:dyDescent="0.25">
      <c r="A60" s="14" t="s">
        <v>60</v>
      </c>
      <c r="B60" s="82">
        <v>12.5</v>
      </c>
      <c r="C60" s="83">
        <v>50</v>
      </c>
      <c r="D60" s="84">
        <f>C60*12.5</f>
        <v>625</v>
      </c>
      <c r="E60" s="85"/>
    </row>
    <row r="61" spans="1:5" x14ac:dyDescent="0.25">
      <c r="A61" s="14" t="s">
        <v>61</v>
      </c>
      <c r="B61" s="34">
        <v>12.5</v>
      </c>
      <c r="C61" s="28">
        <v>20</v>
      </c>
      <c r="D61" s="26">
        <f>B61*C61</f>
        <v>250</v>
      </c>
      <c r="E61" s="86"/>
    </row>
    <row r="62" spans="1:5" x14ac:dyDescent="0.25">
      <c r="A62" s="53"/>
      <c r="B62" s="31"/>
      <c r="C62" s="87"/>
      <c r="D62" s="31"/>
      <c r="E62" s="80"/>
    </row>
    <row r="63" spans="1:5" x14ac:dyDescent="0.25">
      <c r="A63" s="32"/>
      <c r="B63" s="88"/>
      <c r="C63" s="14"/>
      <c r="D63" s="89"/>
      <c r="E63" s="90"/>
    </row>
    <row r="65" spans="1:1" x14ac:dyDescent="0.25">
      <c r="A65" s="92"/>
    </row>
  </sheetData>
  <mergeCells count="12">
    <mergeCell ref="A58:E58"/>
    <mergeCell ref="A1:E1"/>
    <mergeCell ref="A9:E9"/>
    <mergeCell ref="A14:E14"/>
    <mergeCell ref="A17:E17"/>
    <mergeCell ref="A19:E19"/>
    <mergeCell ref="A25:E25"/>
    <mergeCell ref="A31:E31"/>
    <mergeCell ref="A35:E35"/>
    <mergeCell ref="A42:E42"/>
    <mergeCell ref="A49:E49"/>
    <mergeCell ref="A57:E57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1"/>
  <sheetViews>
    <sheetView workbookViewId="0">
      <selection activeCell="L1" sqref="L1:L1048576"/>
    </sheetView>
  </sheetViews>
  <sheetFormatPr defaultRowHeight="14.25" x14ac:dyDescent="0.2"/>
  <cols>
    <col min="1" max="1" width="61.7109375" style="93" customWidth="1"/>
    <col min="2" max="2" width="12.5703125" style="93" customWidth="1"/>
    <col min="3" max="3" width="12.28515625" style="93" customWidth="1"/>
    <col min="4" max="4" width="15" style="93" customWidth="1"/>
    <col min="5" max="5" width="15.5703125" style="93" customWidth="1"/>
    <col min="6" max="6" width="18" style="93" customWidth="1"/>
    <col min="7" max="256" width="9.140625" style="93"/>
    <col min="257" max="257" width="61.7109375" style="93" customWidth="1"/>
    <col min="258" max="258" width="12.5703125" style="93" customWidth="1"/>
    <col min="259" max="259" width="12.28515625" style="93" customWidth="1"/>
    <col min="260" max="260" width="15" style="93" customWidth="1"/>
    <col min="261" max="261" width="15.5703125" style="93" customWidth="1"/>
    <col min="262" max="262" width="18" style="93" customWidth="1"/>
    <col min="263" max="512" width="9.140625" style="93"/>
    <col min="513" max="513" width="61.7109375" style="93" customWidth="1"/>
    <col min="514" max="514" width="12.5703125" style="93" customWidth="1"/>
    <col min="515" max="515" width="12.28515625" style="93" customWidth="1"/>
    <col min="516" max="516" width="15" style="93" customWidth="1"/>
    <col min="517" max="517" width="15.5703125" style="93" customWidth="1"/>
    <col min="518" max="518" width="18" style="93" customWidth="1"/>
    <col min="519" max="768" width="9.140625" style="93"/>
    <col min="769" max="769" width="61.7109375" style="93" customWidth="1"/>
    <col min="770" max="770" width="12.5703125" style="93" customWidth="1"/>
    <col min="771" max="771" width="12.28515625" style="93" customWidth="1"/>
    <col min="772" max="772" width="15" style="93" customWidth="1"/>
    <col min="773" max="773" width="15.5703125" style="93" customWidth="1"/>
    <col min="774" max="774" width="18" style="93" customWidth="1"/>
    <col min="775" max="1024" width="9.140625" style="93"/>
    <col min="1025" max="1025" width="61.7109375" style="93" customWidth="1"/>
    <col min="1026" max="1026" width="12.5703125" style="93" customWidth="1"/>
    <col min="1027" max="1027" width="12.28515625" style="93" customWidth="1"/>
    <col min="1028" max="1028" width="15" style="93" customWidth="1"/>
    <col min="1029" max="1029" width="15.5703125" style="93" customWidth="1"/>
    <col min="1030" max="1030" width="18" style="93" customWidth="1"/>
    <col min="1031" max="1280" width="9.140625" style="93"/>
    <col min="1281" max="1281" width="61.7109375" style="93" customWidth="1"/>
    <col min="1282" max="1282" width="12.5703125" style="93" customWidth="1"/>
    <col min="1283" max="1283" width="12.28515625" style="93" customWidth="1"/>
    <col min="1284" max="1284" width="15" style="93" customWidth="1"/>
    <col min="1285" max="1285" width="15.5703125" style="93" customWidth="1"/>
    <col min="1286" max="1286" width="18" style="93" customWidth="1"/>
    <col min="1287" max="1536" width="9.140625" style="93"/>
    <col min="1537" max="1537" width="61.7109375" style="93" customWidth="1"/>
    <col min="1538" max="1538" width="12.5703125" style="93" customWidth="1"/>
    <col min="1539" max="1539" width="12.28515625" style="93" customWidth="1"/>
    <col min="1540" max="1540" width="15" style="93" customWidth="1"/>
    <col min="1541" max="1541" width="15.5703125" style="93" customWidth="1"/>
    <col min="1542" max="1542" width="18" style="93" customWidth="1"/>
    <col min="1543" max="1792" width="9.140625" style="93"/>
    <col min="1793" max="1793" width="61.7109375" style="93" customWidth="1"/>
    <col min="1794" max="1794" width="12.5703125" style="93" customWidth="1"/>
    <col min="1795" max="1795" width="12.28515625" style="93" customWidth="1"/>
    <col min="1796" max="1796" width="15" style="93" customWidth="1"/>
    <col min="1797" max="1797" width="15.5703125" style="93" customWidth="1"/>
    <col min="1798" max="1798" width="18" style="93" customWidth="1"/>
    <col min="1799" max="2048" width="9.140625" style="93"/>
    <col min="2049" max="2049" width="61.7109375" style="93" customWidth="1"/>
    <col min="2050" max="2050" width="12.5703125" style="93" customWidth="1"/>
    <col min="2051" max="2051" width="12.28515625" style="93" customWidth="1"/>
    <col min="2052" max="2052" width="15" style="93" customWidth="1"/>
    <col min="2053" max="2053" width="15.5703125" style="93" customWidth="1"/>
    <col min="2054" max="2054" width="18" style="93" customWidth="1"/>
    <col min="2055" max="2304" width="9.140625" style="93"/>
    <col min="2305" max="2305" width="61.7109375" style="93" customWidth="1"/>
    <col min="2306" max="2306" width="12.5703125" style="93" customWidth="1"/>
    <col min="2307" max="2307" width="12.28515625" style="93" customWidth="1"/>
    <col min="2308" max="2308" width="15" style="93" customWidth="1"/>
    <col min="2309" max="2309" width="15.5703125" style="93" customWidth="1"/>
    <col min="2310" max="2310" width="18" style="93" customWidth="1"/>
    <col min="2311" max="2560" width="9.140625" style="93"/>
    <col min="2561" max="2561" width="61.7109375" style="93" customWidth="1"/>
    <col min="2562" max="2562" width="12.5703125" style="93" customWidth="1"/>
    <col min="2563" max="2563" width="12.28515625" style="93" customWidth="1"/>
    <col min="2564" max="2564" width="15" style="93" customWidth="1"/>
    <col min="2565" max="2565" width="15.5703125" style="93" customWidth="1"/>
    <col min="2566" max="2566" width="18" style="93" customWidth="1"/>
    <col min="2567" max="2816" width="9.140625" style="93"/>
    <col min="2817" max="2817" width="61.7109375" style="93" customWidth="1"/>
    <col min="2818" max="2818" width="12.5703125" style="93" customWidth="1"/>
    <col min="2819" max="2819" width="12.28515625" style="93" customWidth="1"/>
    <col min="2820" max="2820" width="15" style="93" customWidth="1"/>
    <col min="2821" max="2821" width="15.5703125" style="93" customWidth="1"/>
    <col min="2822" max="2822" width="18" style="93" customWidth="1"/>
    <col min="2823" max="3072" width="9.140625" style="93"/>
    <col min="3073" max="3073" width="61.7109375" style="93" customWidth="1"/>
    <col min="3074" max="3074" width="12.5703125" style="93" customWidth="1"/>
    <col min="3075" max="3075" width="12.28515625" style="93" customWidth="1"/>
    <col min="3076" max="3076" width="15" style="93" customWidth="1"/>
    <col min="3077" max="3077" width="15.5703125" style="93" customWidth="1"/>
    <col min="3078" max="3078" width="18" style="93" customWidth="1"/>
    <col min="3079" max="3328" width="9.140625" style="93"/>
    <col min="3329" max="3329" width="61.7109375" style="93" customWidth="1"/>
    <col min="3330" max="3330" width="12.5703125" style="93" customWidth="1"/>
    <col min="3331" max="3331" width="12.28515625" style="93" customWidth="1"/>
    <col min="3332" max="3332" width="15" style="93" customWidth="1"/>
    <col min="3333" max="3333" width="15.5703125" style="93" customWidth="1"/>
    <col min="3334" max="3334" width="18" style="93" customWidth="1"/>
    <col min="3335" max="3584" width="9.140625" style="93"/>
    <col min="3585" max="3585" width="61.7109375" style="93" customWidth="1"/>
    <col min="3586" max="3586" width="12.5703125" style="93" customWidth="1"/>
    <col min="3587" max="3587" width="12.28515625" style="93" customWidth="1"/>
    <col min="3588" max="3588" width="15" style="93" customWidth="1"/>
    <col min="3589" max="3589" width="15.5703125" style="93" customWidth="1"/>
    <col min="3590" max="3590" width="18" style="93" customWidth="1"/>
    <col min="3591" max="3840" width="9.140625" style="93"/>
    <col min="3841" max="3841" width="61.7109375" style="93" customWidth="1"/>
    <col min="3842" max="3842" width="12.5703125" style="93" customWidth="1"/>
    <col min="3843" max="3843" width="12.28515625" style="93" customWidth="1"/>
    <col min="3844" max="3844" width="15" style="93" customWidth="1"/>
    <col min="3845" max="3845" width="15.5703125" style="93" customWidth="1"/>
    <col min="3846" max="3846" width="18" style="93" customWidth="1"/>
    <col min="3847" max="4096" width="9.140625" style="93"/>
    <col min="4097" max="4097" width="61.7109375" style="93" customWidth="1"/>
    <col min="4098" max="4098" width="12.5703125" style="93" customWidth="1"/>
    <col min="4099" max="4099" width="12.28515625" style="93" customWidth="1"/>
    <col min="4100" max="4100" width="15" style="93" customWidth="1"/>
    <col min="4101" max="4101" width="15.5703125" style="93" customWidth="1"/>
    <col min="4102" max="4102" width="18" style="93" customWidth="1"/>
    <col min="4103" max="4352" width="9.140625" style="93"/>
    <col min="4353" max="4353" width="61.7109375" style="93" customWidth="1"/>
    <col min="4354" max="4354" width="12.5703125" style="93" customWidth="1"/>
    <col min="4355" max="4355" width="12.28515625" style="93" customWidth="1"/>
    <col min="4356" max="4356" width="15" style="93" customWidth="1"/>
    <col min="4357" max="4357" width="15.5703125" style="93" customWidth="1"/>
    <col min="4358" max="4358" width="18" style="93" customWidth="1"/>
    <col min="4359" max="4608" width="9.140625" style="93"/>
    <col min="4609" max="4609" width="61.7109375" style="93" customWidth="1"/>
    <col min="4610" max="4610" width="12.5703125" style="93" customWidth="1"/>
    <col min="4611" max="4611" width="12.28515625" style="93" customWidth="1"/>
    <col min="4612" max="4612" width="15" style="93" customWidth="1"/>
    <col min="4613" max="4613" width="15.5703125" style="93" customWidth="1"/>
    <col min="4614" max="4614" width="18" style="93" customWidth="1"/>
    <col min="4615" max="4864" width="9.140625" style="93"/>
    <col min="4865" max="4865" width="61.7109375" style="93" customWidth="1"/>
    <col min="4866" max="4866" width="12.5703125" style="93" customWidth="1"/>
    <col min="4867" max="4867" width="12.28515625" style="93" customWidth="1"/>
    <col min="4868" max="4868" width="15" style="93" customWidth="1"/>
    <col min="4869" max="4869" width="15.5703125" style="93" customWidth="1"/>
    <col min="4870" max="4870" width="18" style="93" customWidth="1"/>
    <col min="4871" max="5120" width="9.140625" style="93"/>
    <col min="5121" max="5121" width="61.7109375" style="93" customWidth="1"/>
    <col min="5122" max="5122" width="12.5703125" style="93" customWidth="1"/>
    <col min="5123" max="5123" width="12.28515625" style="93" customWidth="1"/>
    <col min="5124" max="5124" width="15" style="93" customWidth="1"/>
    <col min="5125" max="5125" width="15.5703125" style="93" customWidth="1"/>
    <col min="5126" max="5126" width="18" style="93" customWidth="1"/>
    <col min="5127" max="5376" width="9.140625" style="93"/>
    <col min="5377" max="5377" width="61.7109375" style="93" customWidth="1"/>
    <col min="5378" max="5378" width="12.5703125" style="93" customWidth="1"/>
    <col min="5379" max="5379" width="12.28515625" style="93" customWidth="1"/>
    <col min="5380" max="5380" width="15" style="93" customWidth="1"/>
    <col min="5381" max="5381" width="15.5703125" style="93" customWidth="1"/>
    <col min="5382" max="5382" width="18" style="93" customWidth="1"/>
    <col min="5383" max="5632" width="9.140625" style="93"/>
    <col min="5633" max="5633" width="61.7109375" style="93" customWidth="1"/>
    <col min="5634" max="5634" width="12.5703125" style="93" customWidth="1"/>
    <col min="5635" max="5635" width="12.28515625" style="93" customWidth="1"/>
    <col min="5636" max="5636" width="15" style="93" customWidth="1"/>
    <col min="5637" max="5637" width="15.5703125" style="93" customWidth="1"/>
    <col min="5638" max="5638" width="18" style="93" customWidth="1"/>
    <col min="5639" max="5888" width="9.140625" style="93"/>
    <col min="5889" max="5889" width="61.7109375" style="93" customWidth="1"/>
    <col min="5890" max="5890" width="12.5703125" style="93" customWidth="1"/>
    <col min="5891" max="5891" width="12.28515625" style="93" customWidth="1"/>
    <col min="5892" max="5892" width="15" style="93" customWidth="1"/>
    <col min="5893" max="5893" width="15.5703125" style="93" customWidth="1"/>
    <col min="5894" max="5894" width="18" style="93" customWidth="1"/>
    <col min="5895" max="6144" width="9.140625" style="93"/>
    <col min="6145" max="6145" width="61.7109375" style="93" customWidth="1"/>
    <col min="6146" max="6146" width="12.5703125" style="93" customWidth="1"/>
    <col min="6147" max="6147" width="12.28515625" style="93" customWidth="1"/>
    <col min="6148" max="6148" width="15" style="93" customWidth="1"/>
    <col min="6149" max="6149" width="15.5703125" style="93" customWidth="1"/>
    <col min="6150" max="6150" width="18" style="93" customWidth="1"/>
    <col min="6151" max="6400" width="9.140625" style="93"/>
    <col min="6401" max="6401" width="61.7109375" style="93" customWidth="1"/>
    <col min="6402" max="6402" width="12.5703125" style="93" customWidth="1"/>
    <col min="6403" max="6403" width="12.28515625" style="93" customWidth="1"/>
    <col min="6404" max="6404" width="15" style="93" customWidth="1"/>
    <col min="6405" max="6405" width="15.5703125" style="93" customWidth="1"/>
    <col min="6406" max="6406" width="18" style="93" customWidth="1"/>
    <col min="6407" max="6656" width="9.140625" style="93"/>
    <col min="6657" max="6657" width="61.7109375" style="93" customWidth="1"/>
    <col min="6658" max="6658" width="12.5703125" style="93" customWidth="1"/>
    <col min="6659" max="6659" width="12.28515625" style="93" customWidth="1"/>
    <col min="6660" max="6660" width="15" style="93" customWidth="1"/>
    <col min="6661" max="6661" width="15.5703125" style="93" customWidth="1"/>
    <col min="6662" max="6662" width="18" style="93" customWidth="1"/>
    <col min="6663" max="6912" width="9.140625" style="93"/>
    <col min="6913" max="6913" width="61.7109375" style="93" customWidth="1"/>
    <col min="6914" max="6914" width="12.5703125" style="93" customWidth="1"/>
    <col min="6915" max="6915" width="12.28515625" style="93" customWidth="1"/>
    <col min="6916" max="6916" width="15" style="93" customWidth="1"/>
    <col min="6917" max="6917" width="15.5703125" style="93" customWidth="1"/>
    <col min="6918" max="6918" width="18" style="93" customWidth="1"/>
    <col min="6919" max="7168" width="9.140625" style="93"/>
    <col min="7169" max="7169" width="61.7109375" style="93" customWidth="1"/>
    <col min="7170" max="7170" width="12.5703125" style="93" customWidth="1"/>
    <col min="7171" max="7171" width="12.28515625" style="93" customWidth="1"/>
    <col min="7172" max="7172" width="15" style="93" customWidth="1"/>
    <col min="7173" max="7173" width="15.5703125" style="93" customWidth="1"/>
    <col min="7174" max="7174" width="18" style="93" customWidth="1"/>
    <col min="7175" max="7424" width="9.140625" style="93"/>
    <col min="7425" max="7425" width="61.7109375" style="93" customWidth="1"/>
    <col min="7426" max="7426" width="12.5703125" style="93" customWidth="1"/>
    <col min="7427" max="7427" width="12.28515625" style="93" customWidth="1"/>
    <col min="7428" max="7428" width="15" style="93" customWidth="1"/>
    <col min="7429" max="7429" width="15.5703125" style="93" customWidth="1"/>
    <col min="7430" max="7430" width="18" style="93" customWidth="1"/>
    <col min="7431" max="7680" width="9.140625" style="93"/>
    <col min="7681" max="7681" width="61.7109375" style="93" customWidth="1"/>
    <col min="7682" max="7682" width="12.5703125" style="93" customWidth="1"/>
    <col min="7683" max="7683" width="12.28515625" style="93" customWidth="1"/>
    <col min="7684" max="7684" width="15" style="93" customWidth="1"/>
    <col min="7685" max="7685" width="15.5703125" style="93" customWidth="1"/>
    <col min="7686" max="7686" width="18" style="93" customWidth="1"/>
    <col min="7687" max="7936" width="9.140625" style="93"/>
    <col min="7937" max="7937" width="61.7109375" style="93" customWidth="1"/>
    <col min="7938" max="7938" width="12.5703125" style="93" customWidth="1"/>
    <col min="7939" max="7939" width="12.28515625" style="93" customWidth="1"/>
    <col min="7940" max="7940" width="15" style="93" customWidth="1"/>
    <col min="7941" max="7941" width="15.5703125" style="93" customWidth="1"/>
    <col min="7942" max="7942" width="18" style="93" customWidth="1"/>
    <col min="7943" max="8192" width="9.140625" style="93"/>
    <col min="8193" max="8193" width="61.7109375" style="93" customWidth="1"/>
    <col min="8194" max="8194" width="12.5703125" style="93" customWidth="1"/>
    <col min="8195" max="8195" width="12.28515625" style="93" customWidth="1"/>
    <col min="8196" max="8196" width="15" style="93" customWidth="1"/>
    <col min="8197" max="8197" width="15.5703125" style="93" customWidth="1"/>
    <col min="8198" max="8198" width="18" style="93" customWidth="1"/>
    <col min="8199" max="8448" width="9.140625" style="93"/>
    <col min="8449" max="8449" width="61.7109375" style="93" customWidth="1"/>
    <col min="8450" max="8450" width="12.5703125" style="93" customWidth="1"/>
    <col min="8451" max="8451" width="12.28515625" style="93" customWidth="1"/>
    <col min="8452" max="8452" width="15" style="93" customWidth="1"/>
    <col min="8453" max="8453" width="15.5703125" style="93" customWidth="1"/>
    <col min="8454" max="8454" width="18" style="93" customWidth="1"/>
    <col min="8455" max="8704" width="9.140625" style="93"/>
    <col min="8705" max="8705" width="61.7109375" style="93" customWidth="1"/>
    <col min="8706" max="8706" width="12.5703125" style="93" customWidth="1"/>
    <col min="8707" max="8707" width="12.28515625" style="93" customWidth="1"/>
    <col min="8708" max="8708" width="15" style="93" customWidth="1"/>
    <col min="8709" max="8709" width="15.5703125" style="93" customWidth="1"/>
    <col min="8710" max="8710" width="18" style="93" customWidth="1"/>
    <col min="8711" max="8960" width="9.140625" style="93"/>
    <col min="8961" max="8961" width="61.7109375" style="93" customWidth="1"/>
    <col min="8962" max="8962" width="12.5703125" style="93" customWidth="1"/>
    <col min="8963" max="8963" width="12.28515625" style="93" customWidth="1"/>
    <col min="8964" max="8964" width="15" style="93" customWidth="1"/>
    <col min="8965" max="8965" width="15.5703125" style="93" customWidth="1"/>
    <col min="8966" max="8966" width="18" style="93" customWidth="1"/>
    <col min="8967" max="9216" width="9.140625" style="93"/>
    <col min="9217" max="9217" width="61.7109375" style="93" customWidth="1"/>
    <col min="9218" max="9218" width="12.5703125" style="93" customWidth="1"/>
    <col min="9219" max="9219" width="12.28515625" style="93" customWidth="1"/>
    <col min="9220" max="9220" width="15" style="93" customWidth="1"/>
    <col min="9221" max="9221" width="15.5703125" style="93" customWidth="1"/>
    <col min="9222" max="9222" width="18" style="93" customWidth="1"/>
    <col min="9223" max="9472" width="9.140625" style="93"/>
    <col min="9473" max="9473" width="61.7109375" style="93" customWidth="1"/>
    <col min="9474" max="9474" width="12.5703125" style="93" customWidth="1"/>
    <col min="9475" max="9475" width="12.28515625" style="93" customWidth="1"/>
    <col min="9476" max="9476" width="15" style="93" customWidth="1"/>
    <col min="9477" max="9477" width="15.5703125" style="93" customWidth="1"/>
    <col min="9478" max="9478" width="18" style="93" customWidth="1"/>
    <col min="9479" max="9728" width="9.140625" style="93"/>
    <col min="9729" max="9729" width="61.7109375" style="93" customWidth="1"/>
    <col min="9730" max="9730" width="12.5703125" style="93" customWidth="1"/>
    <col min="9731" max="9731" width="12.28515625" style="93" customWidth="1"/>
    <col min="9732" max="9732" width="15" style="93" customWidth="1"/>
    <col min="9733" max="9733" width="15.5703125" style="93" customWidth="1"/>
    <col min="9734" max="9734" width="18" style="93" customWidth="1"/>
    <col min="9735" max="9984" width="9.140625" style="93"/>
    <col min="9985" max="9985" width="61.7109375" style="93" customWidth="1"/>
    <col min="9986" max="9986" width="12.5703125" style="93" customWidth="1"/>
    <col min="9987" max="9987" width="12.28515625" style="93" customWidth="1"/>
    <col min="9988" max="9988" width="15" style="93" customWidth="1"/>
    <col min="9989" max="9989" width="15.5703125" style="93" customWidth="1"/>
    <col min="9990" max="9990" width="18" style="93" customWidth="1"/>
    <col min="9991" max="10240" width="9.140625" style="93"/>
    <col min="10241" max="10241" width="61.7109375" style="93" customWidth="1"/>
    <col min="10242" max="10242" width="12.5703125" style="93" customWidth="1"/>
    <col min="10243" max="10243" width="12.28515625" style="93" customWidth="1"/>
    <col min="10244" max="10244" width="15" style="93" customWidth="1"/>
    <col min="10245" max="10245" width="15.5703125" style="93" customWidth="1"/>
    <col min="10246" max="10246" width="18" style="93" customWidth="1"/>
    <col min="10247" max="10496" width="9.140625" style="93"/>
    <col min="10497" max="10497" width="61.7109375" style="93" customWidth="1"/>
    <col min="10498" max="10498" width="12.5703125" style="93" customWidth="1"/>
    <col min="10499" max="10499" width="12.28515625" style="93" customWidth="1"/>
    <col min="10500" max="10500" width="15" style="93" customWidth="1"/>
    <col min="10501" max="10501" width="15.5703125" style="93" customWidth="1"/>
    <col min="10502" max="10502" width="18" style="93" customWidth="1"/>
    <col min="10503" max="10752" width="9.140625" style="93"/>
    <col min="10753" max="10753" width="61.7109375" style="93" customWidth="1"/>
    <col min="10754" max="10754" width="12.5703125" style="93" customWidth="1"/>
    <col min="10755" max="10755" width="12.28515625" style="93" customWidth="1"/>
    <col min="10756" max="10756" width="15" style="93" customWidth="1"/>
    <col min="10757" max="10757" width="15.5703125" style="93" customWidth="1"/>
    <col min="10758" max="10758" width="18" style="93" customWidth="1"/>
    <col min="10759" max="11008" width="9.140625" style="93"/>
    <col min="11009" max="11009" width="61.7109375" style="93" customWidth="1"/>
    <col min="11010" max="11010" width="12.5703125" style="93" customWidth="1"/>
    <col min="11011" max="11011" width="12.28515625" style="93" customWidth="1"/>
    <col min="11012" max="11012" width="15" style="93" customWidth="1"/>
    <col min="11013" max="11013" width="15.5703125" style="93" customWidth="1"/>
    <col min="11014" max="11014" width="18" style="93" customWidth="1"/>
    <col min="11015" max="11264" width="9.140625" style="93"/>
    <col min="11265" max="11265" width="61.7109375" style="93" customWidth="1"/>
    <col min="11266" max="11266" width="12.5703125" style="93" customWidth="1"/>
    <col min="11267" max="11267" width="12.28515625" style="93" customWidth="1"/>
    <col min="11268" max="11268" width="15" style="93" customWidth="1"/>
    <col min="11269" max="11269" width="15.5703125" style="93" customWidth="1"/>
    <col min="11270" max="11270" width="18" style="93" customWidth="1"/>
    <col min="11271" max="11520" width="9.140625" style="93"/>
    <col min="11521" max="11521" width="61.7109375" style="93" customWidth="1"/>
    <col min="11522" max="11522" width="12.5703125" style="93" customWidth="1"/>
    <col min="11523" max="11523" width="12.28515625" style="93" customWidth="1"/>
    <col min="11524" max="11524" width="15" style="93" customWidth="1"/>
    <col min="11525" max="11525" width="15.5703125" style="93" customWidth="1"/>
    <col min="11526" max="11526" width="18" style="93" customWidth="1"/>
    <col min="11527" max="11776" width="9.140625" style="93"/>
    <col min="11777" max="11777" width="61.7109375" style="93" customWidth="1"/>
    <col min="11778" max="11778" width="12.5703125" style="93" customWidth="1"/>
    <col min="11779" max="11779" width="12.28515625" style="93" customWidth="1"/>
    <col min="11780" max="11780" width="15" style="93" customWidth="1"/>
    <col min="11781" max="11781" width="15.5703125" style="93" customWidth="1"/>
    <col min="11782" max="11782" width="18" style="93" customWidth="1"/>
    <col min="11783" max="12032" width="9.140625" style="93"/>
    <col min="12033" max="12033" width="61.7109375" style="93" customWidth="1"/>
    <col min="12034" max="12034" width="12.5703125" style="93" customWidth="1"/>
    <col min="12035" max="12035" width="12.28515625" style="93" customWidth="1"/>
    <col min="12036" max="12036" width="15" style="93" customWidth="1"/>
    <col min="12037" max="12037" width="15.5703125" style="93" customWidth="1"/>
    <col min="12038" max="12038" width="18" style="93" customWidth="1"/>
    <col min="12039" max="12288" width="9.140625" style="93"/>
    <col min="12289" max="12289" width="61.7109375" style="93" customWidth="1"/>
    <col min="12290" max="12290" width="12.5703125" style="93" customWidth="1"/>
    <col min="12291" max="12291" width="12.28515625" style="93" customWidth="1"/>
    <col min="12292" max="12292" width="15" style="93" customWidth="1"/>
    <col min="12293" max="12293" width="15.5703125" style="93" customWidth="1"/>
    <col min="12294" max="12294" width="18" style="93" customWidth="1"/>
    <col min="12295" max="12544" width="9.140625" style="93"/>
    <col min="12545" max="12545" width="61.7109375" style="93" customWidth="1"/>
    <col min="12546" max="12546" width="12.5703125" style="93" customWidth="1"/>
    <col min="12547" max="12547" width="12.28515625" style="93" customWidth="1"/>
    <col min="12548" max="12548" width="15" style="93" customWidth="1"/>
    <col min="12549" max="12549" width="15.5703125" style="93" customWidth="1"/>
    <col min="12550" max="12550" width="18" style="93" customWidth="1"/>
    <col min="12551" max="12800" width="9.140625" style="93"/>
    <col min="12801" max="12801" width="61.7109375" style="93" customWidth="1"/>
    <col min="12802" max="12802" width="12.5703125" style="93" customWidth="1"/>
    <col min="12803" max="12803" width="12.28515625" style="93" customWidth="1"/>
    <col min="12804" max="12804" width="15" style="93" customWidth="1"/>
    <col min="12805" max="12805" width="15.5703125" style="93" customWidth="1"/>
    <col min="12806" max="12806" width="18" style="93" customWidth="1"/>
    <col min="12807" max="13056" width="9.140625" style="93"/>
    <col min="13057" max="13057" width="61.7109375" style="93" customWidth="1"/>
    <col min="13058" max="13058" width="12.5703125" style="93" customWidth="1"/>
    <col min="13059" max="13059" width="12.28515625" style="93" customWidth="1"/>
    <col min="13060" max="13060" width="15" style="93" customWidth="1"/>
    <col min="13061" max="13061" width="15.5703125" style="93" customWidth="1"/>
    <col min="13062" max="13062" width="18" style="93" customWidth="1"/>
    <col min="13063" max="13312" width="9.140625" style="93"/>
    <col min="13313" max="13313" width="61.7109375" style="93" customWidth="1"/>
    <col min="13314" max="13314" width="12.5703125" style="93" customWidth="1"/>
    <col min="13315" max="13315" width="12.28515625" style="93" customWidth="1"/>
    <col min="13316" max="13316" width="15" style="93" customWidth="1"/>
    <col min="13317" max="13317" width="15.5703125" style="93" customWidth="1"/>
    <col min="13318" max="13318" width="18" style="93" customWidth="1"/>
    <col min="13319" max="13568" width="9.140625" style="93"/>
    <col min="13569" max="13569" width="61.7109375" style="93" customWidth="1"/>
    <col min="13570" max="13570" width="12.5703125" style="93" customWidth="1"/>
    <col min="13571" max="13571" width="12.28515625" style="93" customWidth="1"/>
    <col min="13572" max="13572" width="15" style="93" customWidth="1"/>
    <col min="13573" max="13573" width="15.5703125" style="93" customWidth="1"/>
    <col min="13574" max="13574" width="18" style="93" customWidth="1"/>
    <col min="13575" max="13824" width="9.140625" style="93"/>
    <col min="13825" max="13825" width="61.7109375" style="93" customWidth="1"/>
    <col min="13826" max="13826" width="12.5703125" style="93" customWidth="1"/>
    <col min="13827" max="13827" width="12.28515625" style="93" customWidth="1"/>
    <col min="13828" max="13828" width="15" style="93" customWidth="1"/>
    <col min="13829" max="13829" width="15.5703125" style="93" customWidth="1"/>
    <col min="13830" max="13830" width="18" style="93" customWidth="1"/>
    <col min="13831" max="14080" width="9.140625" style="93"/>
    <col min="14081" max="14081" width="61.7109375" style="93" customWidth="1"/>
    <col min="14082" max="14082" width="12.5703125" style="93" customWidth="1"/>
    <col min="14083" max="14083" width="12.28515625" style="93" customWidth="1"/>
    <col min="14084" max="14084" width="15" style="93" customWidth="1"/>
    <col min="14085" max="14085" width="15.5703125" style="93" customWidth="1"/>
    <col min="14086" max="14086" width="18" style="93" customWidth="1"/>
    <col min="14087" max="14336" width="9.140625" style="93"/>
    <col min="14337" max="14337" width="61.7109375" style="93" customWidth="1"/>
    <col min="14338" max="14338" width="12.5703125" style="93" customWidth="1"/>
    <col min="14339" max="14339" width="12.28515625" style="93" customWidth="1"/>
    <col min="14340" max="14340" width="15" style="93" customWidth="1"/>
    <col min="14341" max="14341" width="15.5703125" style="93" customWidth="1"/>
    <col min="14342" max="14342" width="18" style="93" customWidth="1"/>
    <col min="14343" max="14592" width="9.140625" style="93"/>
    <col min="14593" max="14593" width="61.7109375" style="93" customWidth="1"/>
    <col min="14594" max="14594" width="12.5703125" style="93" customWidth="1"/>
    <col min="14595" max="14595" width="12.28515625" style="93" customWidth="1"/>
    <col min="14596" max="14596" width="15" style="93" customWidth="1"/>
    <col min="14597" max="14597" width="15.5703125" style="93" customWidth="1"/>
    <col min="14598" max="14598" width="18" style="93" customWidth="1"/>
    <col min="14599" max="14848" width="9.140625" style="93"/>
    <col min="14849" max="14849" width="61.7109375" style="93" customWidth="1"/>
    <col min="14850" max="14850" width="12.5703125" style="93" customWidth="1"/>
    <col min="14851" max="14851" width="12.28515625" style="93" customWidth="1"/>
    <col min="14852" max="14852" width="15" style="93" customWidth="1"/>
    <col min="14853" max="14853" width="15.5703125" style="93" customWidth="1"/>
    <col min="14854" max="14854" width="18" style="93" customWidth="1"/>
    <col min="14855" max="15104" width="9.140625" style="93"/>
    <col min="15105" max="15105" width="61.7109375" style="93" customWidth="1"/>
    <col min="15106" max="15106" width="12.5703125" style="93" customWidth="1"/>
    <col min="15107" max="15107" width="12.28515625" style="93" customWidth="1"/>
    <col min="15108" max="15108" width="15" style="93" customWidth="1"/>
    <col min="15109" max="15109" width="15.5703125" style="93" customWidth="1"/>
    <col min="15110" max="15110" width="18" style="93" customWidth="1"/>
    <col min="15111" max="15360" width="9.140625" style="93"/>
    <col min="15361" max="15361" width="61.7109375" style="93" customWidth="1"/>
    <col min="15362" max="15362" width="12.5703125" style="93" customWidth="1"/>
    <col min="15363" max="15363" width="12.28515625" style="93" customWidth="1"/>
    <col min="15364" max="15364" width="15" style="93" customWidth="1"/>
    <col min="15365" max="15365" width="15.5703125" style="93" customWidth="1"/>
    <col min="15366" max="15366" width="18" style="93" customWidth="1"/>
    <col min="15367" max="15616" width="9.140625" style="93"/>
    <col min="15617" max="15617" width="61.7109375" style="93" customWidth="1"/>
    <col min="15618" max="15618" width="12.5703125" style="93" customWidth="1"/>
    <col min="15619" max="15619" width="12.28515625" style="93" customWidth="1"/>
    <col min="15620" max="15620" width="15" style="93" customWidth="1"/>
    <col min="15621" max="15621" width="15.5703125" style="93" customWidth="1"/>
    <col min="15622" max="15622" width="18" style="93" customWidth="1"/>
    <col min="15623" max="15872" width="9.140625" style="93"/>
    <col min="15873" max="15873" width="61.7109375" style="93" customWidth="1"/>
    <col min="15874" max="15874" width="12.5703125" style="93" customWidth="1"/>
    <col min="15875" max="15875" width="12.28515625" style="93" customWidth="1"/>
    <col min="15876" max="15876" width="15" style="93" customWidth="1"/>
    <col min="15877" max="15877" width="15.5703125" style="93" customWidth="1"/>
    <col min="15878" max="15878" width="18" style="93" customWidth="1"/>
    <col min="15879" max="16128" width="9.140625" style="93"/>
    <col min="16129" max="16129" width="61.7109375" style="93" customWidth="1"/>
    <col min="16130" max="16130" width="12.5703125" style="93" customWidth="1"/>
    <col min="16131" max="16131" width="12.28515625" style="93" customWidth="1"/>
    <col min="16132" max="16132" width="15" style="93" customWidth="1"/>
    <col min="16133" max="16133" width="15.5703125" style="93" customWidth="1"/>
    <col min="16134" max="16134" width="18" style="93" customWidth="1"/>
    <col min="16135" max="16384" width="9.140625" style="93"/>
  </cols>
  <sheetData>
    <row r="1" spans="1:6" ht="15" customHeight="1" x14ac:dyDescent="0.2">
      <c r="A1" s="239" t="s">
        <v>62</v>
      </c>
      <c r="B1" s="239"/>
      <c r="C1" s="239"/>
      <c r="D1" s="239"/>
      <c r="E1" s="239"/>
      <c r="F1" s="239"/>
    </row>
    <row r="2" spans="1:6" ht="15" x14ac:dyDescent="0.25">
      <c r="A2" s="94" t="s">
        <v>63</v>
      </c>
      <c r="B2" s="95" t="s">
        <v>64</v>
      </c>
      <c r="C2" s="95" t="s">
        <v>65</v>
      </c>
      <c r="D2" s="95" t="s">
        <v>66</v>
      </c>
      <c r="E2" s="95" t="s">
        <v>67</v>
      </c>
      <c r="F2" s="95" t="s">
        <v>68</v>
      </c>
    </row>
    <row r="3" spans="1:6" x14ac:dyDescent="0.2">
      <c r="A3" s="96" t="s">
        <v>69</v>
      </c>
      <c r="B3" s="96">
        <v>75</v>
      </c>
      <c r="C3" s="96">
        <v>75</v>
      </c>
      <c r="D3" s="96"/>
      <c r="E3" s="96">
        <f>B3+C3+D3</f>
        <v>150</v>
      </c>
      <c r="F3" s="97">
        <f>E3*17.5</f>
        <v>2625</v>
      </c>
    </row>
    <row r="4" spans="1:6" x14ac:dyDescent="0.2">
      <c r="A4" s="96" t="s">
        <v>70</v>
      </c>
      <c r="B4" s="96"/>
      <c r="C4" s="96"/>
      <c r="D4" s="96"/>
      <c r="E4" s="96">
        <v>70</v>
      </c>
      <c r="F4" s="97">
        <f>E4*17.5</f>
        <v>1225</v>
      </c>
    </row>
    <row r="5" spans="1:6" ht="15" x14ac:dyDescent="0.25">
      <c r="A5" s="98" t="s">
        <v>71</v>
      </c>
      <c r="B5" s="99" t="s">
        <v>64</v>
      </c>
      <c r="C5" s="99" t="s">
        <v>65</v>
      </c>
      <c r="D5" s="99" t="s">
        <v>66</v>
      </c>
      <c r="E5" s="99" t="s">
        <v>67</v>
      </c>
      <c r="F5" s="100"/>
    </row>
    <row r="6" spans="1:6" x14ac:dyDescent="0.2">
      <c r="A6" s="101" t="s">
        <v>72</v>
      </c>
      <c r="B6" s="102">
        <f>'[1]DOC.CON NOMI'!B13</f>
        <v>10</v>
      </c>
      <c r="C6" s="102">
        <f>'[1]DOC.CON NOMI'!D13</f>
        <v>30</v>
      </c>
      <c r="D6" s="102">
        <f>'[1]DOC.CON NOMI'!F13</f>
        <v>30</v>
      </c>
      <c r="E6" s="101">
        <f t="shared" ref="E6:E39" si="0">B6+C6+D6</f>
        <v>70</v>
      </c>
      <c r="F6" s="97">
        <f t="shared" ref="F6:F40" si="1">E6*17.5</f>
        <v>1225</v>
      </c>
    </row>
    <row r="7" spans="1:6" x14ac:dyDescent="0.2">
      <c r="A7" s="101" t="s">
        <v>73</v>
      </c>
      <c r="B7" s="102"/>
      <c r="C7" s="102">
        <f>'[1]DOC.CON NOMI'!D21</f>
        <v>30</v>
      </c>
      <c r="D7" s="102">
        <f>'[1]DOC.CON NOMI'!F21</f>
        <v>5</v>
      </c>
      <c r="E7" s="101">
        <f t="shared" si="0"/>
        <v>35</v>
      </c>
      <c r="F7" s="97">
        <f t="shared" si="1"/>
        <v>612.5</v>
      </c>
    </row>
    <row r="8" spans="1:6" x14ac:dyDescent="0.2">
      <c r="A8" s="101" t="s">
        <v>74</v>
      </c>
      <c r="B8" s="102">
        <f>'[1]DOC.CON NOMI'!B29</f>
        <v>0</v>
      </c>
      <c r="C8" s="102"/>
      <c r="D8" s="102"/>
      <c r="E8" s="101">
        <f t="shared" si="0"/>
        <v>0</v>
      </c>
      <c r="F8" s="97">
        <f t="shared" si="1"/>
        <v>0</v>
      </c>
    </row>
    <row r="9" spans="1:6" x14ac:dyDescent="0.2">
      <c r="A9" s="101" t="s">
        <v>75</v>
      </c>
      <c r="B9" s="102">
        <f>'[1]DOC.CON NOMI'!B36</f>
        <v>0</v>
      </c>
      <c r="C9" s="102">
        <f>'[1]DOC.CON NOMI'!D36</f>
        <v>12</v>
      </c>
      <c r="D9" s="102">
        <f>'[1]DOC.CON NOMI'!F36</f>
        <v>0</v>
      </c>
      <c r="E9" s="101">
        <f t="shared" si="0"/>
        <v>12</v>
      </c>
      <c r="F9" s="97">
        <f t="shared" si="1"/>
        <v>210</v>
      </c>
    </row>
    <row r="10" spans="1:6" x14ac:dyDescent="0.2">
      <c r="A10" s="101" t="s">
        <v>246</v>
      </c>
      <c r="B10" s="102">
        <f>'[1]DOC.CON NOMI'!B44</f>
        <v>26</v>
      </c>
      <c r="C10" s="103"/>
      <c r="D10" s="102"/>
      <c r="E10" s="104">
        <f t="shared" si="0"/>
        <v>26</v>
      </c>
      <c r="F10" s="97">
        <f t="shared" si="1"/>
        <v>455</v>
      </c>
    </row>
    <row r="11" spans="1:6" x14ac:dyDescent="0.2">
      <c r="A11" s="101" t="s">
        <v>76</v>
      </c>
      <c r="B11" s="102">
        <f>'[1]DOC.CON NOMI'!G52</f>
        <v>0</v>
      </c>
      <c r="C11" s="103"/>
      <c r="D11" s="102"/>
      <c r="E11" s="104"/>
      <c r="F11" s="97"/>
    </row>
    <row r="12" spans="1:6" x14ac:dyDescent="0.2">
      <c r="A12" s="101" t="s">
        <v>77</v>
      </c>
      <c r="B12" s="102">
        <f>'[1]DOC.CON NOMI'!B56</f>
        <v>15</v>
      </c>
      <c r="C12" s="102">
        <f>'[1]DOC.CON NOMI'!D56</f>
        <v>15</v>
      </c>
      <c r="D12" s="102">
        <f>'[1]DOC.CON NOMI'!F56</f>
        <v>15</v>
      </c>
      <c r="E12" s="101">
        <f t="shared" si="0"/>
        <v>45</v>
      </c>
      <c r="F12" s="97">
        <f t="shared" si="1"/>
        <v>787.5</v>
      </c>
    </row>
    <row r="13" spans="1:6" x14ac:dyDescent="0.2">
      <c r="A13" s="101" t="s">
        <v>78</v>
      </c>
      <c r="B13" s="102">
        <f>'[1]DOC.CON NOMI'!B65</f>
        <v>120</v>
      </c>
      <c r="C13" s="102">
        <f>'[1]DOC.CON NOMI'!D65</f>
        <v>45</v>
      </c>
      <c r="D13" s="102">
        <f>'[1]DOC.CON NOMI'!F65</f>
        <v>0</v>
      </c>
      <c r="E13" s="101">
        <f t="shared" si="0"/>
        <v>165</v>
      </c>
      <c r="F13" s="97">
        <f t="shared" si="1"/>
        <v>2887.5</v>
      </c>
    </row>
    <row r="14" spans="1:6" x14ac:dyDescent="0.2">
      <c r="A14" s="101" t="s">
        <v>79</v>
      </c>
      <c r="B14" s="102"/>
      <c r="C14" s="102">
        <f>'[1]DOC.CON NOMI'!D73</f>
        <v>0</v>
      </c>
      <c r="D14" s="102">
        <f>'[1]DOC.CON NOMI'!F73</f>
        <v>0</v>
      </c>
      <c r="E14" s="101">
        <f t="shared" si="0"/>
        <v>0</v>
      </c>
      <c r="F14" s="97">
        <f t="shared" si="1"/>
        <v>0</v>
      </c>
    </row>
    <row r="15" spans="1:6" s="106" customFormat="1" x14ac:dyDescent="0.2">
      <c r="A15" s="101" t="s">
        <v>80</v>
      </c>
      <c r="B15" s="102">
        <f>'[1]DOC.CON NOMI'!B78</f>
        <v>4</v>
      </c>
      <c r="C15" s="102">
        <f>'[1]DOC.CON NOMI'!D78</f>
        <v>10</v>
      </c>
      <c r="D15" s="102">
        <f>'[1]DOC.CON NOMI'!F78</f>
        <v>4</v>
      </c>
      <c r="E15" s="101">
        <f t="shared" si="0"/>
        <v>18</v>
      </c>
      <c r="F15" s="105">
        <f t="shared" si="1"/>
        <v>315</v>
      </c>
    </row>
    <row r="16" spans="1:6" x14ac:dyDescent="0.2">
      <c r="A16" s="101" t="s">
        <v>81</v>
      </c>
      <c r="B16" s="102">
        <f>'[1]DOC.CON NOMI'!B83</f>
        <v>23</v>
      </c>
      <c r="C16" s="102">
        <f>'[1]DOC.CON NOMI'!D83</f>
        <v>16</v>
      </c>
      <c r="D16" s="102">
        <f>'[1]DOC.CON NOMI'!F83</f>
        <v>5</v>
      </c>
      <c r="E16" s="101">
        <f t="shared" si="0"/>
        <v>44</v>
      </c>
      <c r="F16" s="97">
        <f t="shared" si="1"/>
        <v>770</v>
      </c>
    </row>
    <row r="17" spans="1:12" x14ac:dyDescent="0.2">
      <c r="A17" s="101" t="s">
        <v>82</v>
      </c>
      <c r="B17" s="102">
        <f>'[1]DOC.CON NOMI'!B88</f>
        <v>10</v>
      </c>
      <c r="C17" s="102">
        <f>'[1]DOC.CON NOMI'!D88</f>
        <v>10</v>
      </c>
      <c r="D17" s="102">
        <f>'[1]DOC.CON NOMI'!F88</f>
        <v>5</v>
      </c>
      <c r="E17" s="101">
        <f t="shared" si="0"/>
        <v>25</v>
      </c>
      <c r="F17" s="97">
        <f t="shared" si="1"/>
        <v>437.5</v>
      </c>
    </row>
    <row r="18" spans="1:12" x14ac:dyDescent="0.2">
      <c r="A18" s="101" t="s">
        <v>83</v>
      </c>
      <c r="B18" s="102">
        <f>'[1]DOC.CON NOMI'!B97</f>
        <v>0</v>
      </c>
      <c r="C18" s="102">
        <f>'[1]DOC.CON NOMI'!D97</f>
        <v>15</v>
      </c>
      <c r="D18" s="102">
        <f>'[1]DOC.CON NOMI'!F97</f>
        <v>6</v>
      </c>
      <c r="E18" s="101">
        <f t="shared" si="0"/>
        <v>21</v>
      </c>
      <c r="F18" s="97">
        <f t="shared" si="1"/>
        <v>367.5</v>
      </c>
    </row>
    <row r="19" spans="1:12" x14ac:dyDescent="0.2">
      <c r="A19" s="101" t="s">
        <v>84</v>
      </c>
      <c r="B19" s="102">
        <f>'[1]DOC.CON NOMI'!B103</f>
        <v>30</v>
      </c>
      <c r="C19" s="102">
        <f>'[1]DOC.CON NOMI'!D103</f>
        <v>10</v>
      </c>
      <c r="D19" s="102">
        <f>'[1]DOC.CON NOMI'!F103</f>
        <v>10</v>
      </c>
      <c r="E19" s="101">
        <f t="shared" si="0"/>
        <v>50</v>
      </c>
      <c r="F19" s="97">
        <f t="shared" si="1"/>
        <v>875</v>
      </c>
    </row>
    <row r="20" spans="1:12" x14ac:dyDescent="0.2">
      <c r="A20" s="101" t="s">
        <v>85</v>
      </c>
      <c r="B20" s="102">
        <f>'[1]DOC.CON NOMI'!B109</f>
        <v>3</v>
      </c>
      <c r="C20" s="102">
        <f>'[1]DOC.CON NOMI'!D109</f>
        <v>3</v>
      </c>
      <c r="D20" s="102">
        <f>'[1]DOC.CON NOMI'!F109</f>
        <v>0</v>
      </c>
      <c r="E20" s="101">
        <f t="shared" si="0"/>
        <v>6</v>
      </c>
      <c r="F20" s="97">
        <f t="shared" si="1"/>
        <v>105</v>
      </c>
    </row>
    <row r="21" spans="1:12" x14ac:dyDescent="0.2">
      <c r="A21" s="101" t="s">
        <v>86</v>
      </c>
      <c r="B21" s="102">
        <f>'[1]DOC.CON NOMI'!B118</f>
        <v>0</v>
      </c>
      <c r="C21" s="102">
        <f>'[1]DOC.CON NOMI'!D118</f>
        <v>20</v>
      </c>
      <c r="D21" s="102">
        <f>'[1]DOC.CON NOMI'!F118</f>
        <v>5</v>
      </c>
      <c r="E21" s="101">
        <f t="shared" si="0"/>
        <v>25</v>
      </c>
      <c r="F21" s="97">
        <f t="shared" si="1"/>
        <v>437.5</v>
      </c>
    </row>
    <row r="22" spans="1:12" x14ac:dyDescent="0.2">
      <c r="A22" s="101" t="s">
        <v>87</v>
      </c>
      <c r="B22" s="102">
        <f>'[1]DOC.CON NOMI'!B124</f>
        <v>0</v>
      </c>
      <c r="C22" s="102">
        <f>'[1]DOC.CON NOMI'!D124</f>
        <v>10</v>
      </c>
      <c r="D22" s="102">
        <f>'[1]DOC.CON NOMI'!F124</f>
        <v>4</v>
      </c>
      <c r="E22" s="101">
        <f t="shared" si="0"/>
        <v>14</v>
      </c>
      <c r="F22" s="97">
        <f t="shared" si="1"/>
        <v>245</v>
      </c>
    </row>
    <row r="23" spans="1:12" x14ac:dyDescent="0.2">
      <c r="A23" s="101" t="s">
        <v>88</v>
      </c>
      <c r="B23" s="102">
        <f>'[1]DOC.CON NOMI'!B128</f>
        <v>0</v>
      </c>
      <c r="C23" s="102"/>
      <c r="D23" s="102"/>
      <c r="E23" s="101"/>
      <c r="F23" s="97"/>
    </row>
    <row r="24" spans="1:12" x14ac:dyDescent="0.2">
      <c r="A24" s="101" t="s">
        <v>89</v>
      </c>
      <c r="B24" s="102">
        <f>'[1]DOC.CON NOMI'!B132</f>
        <v>10</v>
      </c>
      <c r="C24" s="102">
        <f>'[1]DOC.CON NOMI'!D132</f>
        <v>10</v>
      </c>
      <c r="D24" s="102">
        <f>'[1]DOC.CON NOMI'!F132</f>
        <v>5</v>
      </c>
      <c r="E24" s="101">
        <f t="shared" si="0"/>
        <v>25</v>
      </c>
      <c r="F24" s="97">
        <f t="shared" si="1"/>
        <v>437.5</v>
      </c>
    </row>
    <row r="25" spans="1:12" x14ac:dyDescent="0.2">
      <c r="A25" s="101" t="s">
        <v>90</v>
      </c>
      <c r="B25" s="102">
        <f>'[1]DOC.CON NOMI'!B139</f>
        <v>24</v>
      </c>
      <c r="C25" s="102">
        <f>'[1]DOC.CON NOMI'!D139</f>
        <v>40</v>
      </c>
      <c r="D25" s="102">
        <f>'[1]DOC.CON NOMI'!F139</f>
        <v>5</v>
      </c>
      <c r="E25" s="101">
        <f t="shared" si="0"/>
        <v>69</v>
      </c>
      <c r="F25" s="97">
        <f t="shared" si="1"/>
        <v>1207.5</v>
      </c>
    </row>
    <row r="26" spans="1:12" x14ac:dyDescent="0.2">
      <c r="A26" s="101" t="s">
        <v>91</v>
      </c>
      <c r="B26" s="102">
        <f>'[1]DOC.CON NOMI'!B145</f>
        <v>0</v>
      </c>
      <c r="C26" s="103">
        <f>'[1]DOC.CON NOMI'!D145</f>
        <v>30</v>
      </c>
      <c r="D26" s="102">
        <f>'[1]DOC.CON NOMI'!F145</f>
        <v>0</v>
      </c>
      <c r="E26" s="101">
        <f t="shared" si="0"/>
        <v>30</v>
      </c>
      <c r="F26" s="97">
        <f t="shared" si="1"/>
        <v>525</v>
      </c>
    </row>
    <row r="27" spans="1:12" x14ac:dyDescent="0.2">
      <c r="A27" s="101" t="s">
        <v>92</v>
      </c>
      <c r="B27" s="102">
        <f>'[1]DOC.CON NOMI'!B153</f>
        <v>30</v>
      </c>
      <c r="C27" s="102">
        <f>'[1]DOC.CON NOMI'!D153</f>
        <v>60</v>
      </c>
      <c r="D27" s="103">
        <f>'[1]DOC.CON NOMI'!F153</f>
        <v>0</v>
      </c>
      <c r="E27" s="101">
        <f t="shared" si="0"/>
        <v>90</v>
      </c>
      <c r="F27" s="97">
        <f t="shared" si="1"/>
        <v>1575</v>
      </c>
    </row>
    <row r="28" spans="1:12" x14ac:dyDescent="0.2">
      <c r="A28" s="101" t="s">
        <v>93</v>
      </c>
      <c r="B28" s="102">
        <f>'[1]DOC.CON NOMI'!B159</f>
        <v>10</v>
      </c>
      <c r="C28" s="103">
        <f>'[1]DOC.CON NOMI'!D159</f>
        <v>35</v>
      </c>
      <c r="D28" s="102">
        <f>'[1]DOC.CON NOMI'!F159</f>
        <v>0</v>
      </c>
      <c r="E28" s="101">
        <f t="shared" si="0"/>
        <v>45</v>
      </c>
      <c r="F28" s="97">
        <f t="shared" si="1"/>
        <v>787.5</v>
      </c>
      <c r="L28" s="107"/>
    </row>
    <row r="29" spans="1:12" x14ac:dyDescent="0.2">
      <c r="A29" s="101" t="s">
        <v>94</v>
      </c>
      <c r="B29" s="102">
        <f>'[1]DOC.CON NOMI'!B168</f>
        <v>32</v>
      </c>
      <c r="C29" s="102">
        <f>'[1]DOC.CON NOMI'!D168</f>
        <v>24</v>
      </c>
      <c r="D29" s="102">
        <f>'[1]DOC.CON NOMI'!F168</f>
        <v>0</v>
      </c>
      <c r="E29" s="101">
        <f t="shared" si="0"/>
        <v>56</v>
      </c>
      <c r="F29" s="97">
        <f t="shared" si="1"/>
        <v>980</v>
      </c>
    </row>
    <row r="30" spans="1:12" x14ac:dyDescent="0.2">
      <c r="A30" s="101" t="s">
        <v>95</v>
      </c>
      <c r="B30" s="102">
        <f>'[1]DOC.CON NOMI'!B174</f>
        <v>35</v>
      </c>
      <c r="C30" s="103">
        <f>'[1]DOC.CON NOMI'!D174</f>
        <v>0</v>
      </c>
      <c r="D30" s="102"/>
      <c r="E30" s="101">
        <f t="shared" si="0"/>
        <v>35</v>
      </c>
      <c r="F30" s="97">
        <f t="shared" si="1"/>
        <v>612.5</v>
      </c>
    </row>
    <row r="31" spans="1:12" x14ac:dyDescent="0.2">
      <c r="A31" s="101" t="s">
        <v>96</v>
      </c>
      <c r="B31" s="102">
        <f>'[1]DOC.CON NOMI'!B179</f>
        <v>0</v>
      </c>
      <c r="C31" s="102">
        <f>'[1]DOC.CON NOMI'!D179</f>
        <v>10</v>
      </c>
      <c r="D31" s="102">
        <f>'[1]DOC.CON NOMI'!F179</f>
        <v>10</v>
      </c>
      <c r="E31" s="101">
        <f t="shared" si="0"/>
        <v>20</v>
      </c>
      <c r="F31" s="97">
        <f t="shared" si="1"/>
        <v>350</v>
      </c>
    </row>
    <row r="32" spans="1:12" x14ac:dyDescent="0.2">
      <c r="A32" s="101" t="s">
        <v>97</v>
      </c>
      <c r="B32" s="102">
        <f>'[1]DOC.CON NOMI'!B184</f>
        <v>0</v>
      </c>
      <c r="C32" s="103">
        <f>'[1]DOC.CON NOMI'!D184</f>
        <v>0</v>
      </c>
      <c r="D32" s="102"/>
      <c r="E32" s="101">
        <f t="shared" si="0"/>
        <v>0</v>
      </c>
      <c r="F32" s="97">
        <f t="shared" si="1"/>
        <v>0</v>
      </c>
    </row>
    <row r="33" spans="1:6" x14ac:dyDescent="0.2">
      <c r="A33" s="101" t="s">
        <v>98</v>
      </c>
      <c r="B33" s="102">
        <f>'[1]DOC.CON NOMI'!B190</f>
        <v>0</v>
      </c>
      <c r="C33" s="103">
        <f>'[1]DOC.CON NOMI'!D190</f>
        <v>10</v>
      </c>
      <c r="D33" s="102">
        <f>'[1]DOC.CON NOMI'!F190</f>
        <v>0</v>
      </c>
      <c r="E33" s="101">
        <f t="shared" si="0"/>
        <v>10</v>
      </c>
      <c r="F33" s="97">
        <f t="shared" si="1"/>
        <v>175</v>
      </c>
    </row>
    <row r="34" spans="1:6" x14ac:dyDescent="0.2">
      <c r="A34" s="101" t="s">
        <v>99</v>
      </c>
      <c r="B34" s="102">
        <f>'[1]DOC.CON NOMI'!B195</f>
        <v>90</v>
      </c>
      <c r="C34" s="103">
        <f>'[1]DOC.CON NOMI'!D195</f>
        <v>0</v>
      </c>
      <c r="D34" s="102"/>
      <c r="E34" s="101">
        <f t="shared" si="0"/>
        <v>90</v>
      </c>
      <c r="F34" s="97">
        <f t="shared" si="1"/>
        <v>1575</v>
      </c>
    </row>
    <row r="35" spans="1:6" x14ac:dyDescent="0.2">
      <c r="A35" s="101" t="s">
        <v>100</v>
      </c>
      <c r="B35" s="102">
        <f>'[1]DOC.CON NOMI'!B200</f>
        <v>0</v>
      </c>
      <c r="C35" s="102">
        <f>'[1]DOC.CON NOMI'!D200</f>
        <v>10</v>
      </c>
      <c r="D35" s="102">
        <f>'[1]DOC.CON NOMI'!F200</f>
        <v>6</v>
      </c>
      <c r="E35" s="101">
        <f t="shared" si="0"/>
        <v>16</v>
      </c>
      <c r="F35" s="97">
        <f t="shared" si="1"/>
        <v>280</v>
      </c>
    </row>
    <row r="36" spans="1:6" x14ac:dyDescent="0.2">
      <c r="A36" s="101" t="s">
        <v>101</v>
      </c>
      <c r="B36" s="102">
        <f>'[1]DOC.CON NOMI'!B205</f>
        <v>20</v>
      </c>
      <c r="C36" s="102">
        <f>'[1]DOC.CON NOMI'!D205</f>
        <v>20</v>
      </c>
      <c r="D36" s="102"/>
      <c r="E36" s="101">
        <f t="shared" si="0"/>
        <v>40</v>
      </c>
      <c r="F36" s="97">
        <f t="shared" si="1"/>
        <v>700</v>
      </c>
    </row>
    <row r="37" spans="1:6" x14ac:dyDescent="0.2">
      <c r="A37" s="101" t="s">
        <v>102</v>
      </c>
      <c r="B37" s="102">
        <f>'[1]DOC.CON NOMI'!B210</f>
        <v>0</v>
      </c>
      <c r="C37" s="102">
        <f>'[1]DOC.CON NOMI'!D210</f>
        <v>10</v>
      </c>
      <c r="D37" s="102">
        <f>'[1]DOC.CON NOMI'!F210</f>
        <v>5</v>
      </c>
      <c r="E37" s="101">
        <f t="shared" si="0"/>
        <v>15</v>
      </c>
      <c r="F37" s="97">
        <f t="shared" si="1"/>
        <v>262.5</v>
      </c>
    </row>
    <row r="38" spans="1:6" x14ac:dyDescent="0.2">
      <c r="A38" s="101" t="s">
        <v>103</v>
      </c>
      <c r="B38" s="102">
        <f>'[1]DOC.CON NOMI'!B215</f>
        <v>20</v>
      </c>
      <c r="C38" s="102">
        <f>'[1]DOC.CON NOMI'!D215</f>
        <v>15</v>
      </c>
      <c r="D38" s="102">
        <f>'[1]DOC.CON NOMI'!F215</f>
        <v>0</v>
      </c>
      <c r="E38" s="101">
        <f t="shared" si="0"/>
        <v>35</v>
      </c>
      <c r="F38" s="97">
        <f t="shared" si="1"/>
        <v>612.5</v>
      </c>
    </row>
    <row r="39" spans="1:6" x14ac:dyDescent="0.2">
      <c r="A39" s="101" t="s">
        <v>104</v>
      </c>
      <c r="B39" s="102">
        <f>'[1]DOC.CON NOMI'!B220</f>
        <v>10</v>
      </c>
      <c r="C39" s="102">
        <v>10</v>
      </c>
      <c r="D39" s="102"/>
      <c r="E39" s="101">
        <f t="shared" si="0"/>
        <v>20</v>
      </c>
      <c r="F39" s="105">
        <f t="shared" si="1"/>
        <v>350</v>
      </c>
    </row>
    <row r="40" spans="1:6" x14ac:dyDescent="0.2">
      <c r="A40" s="101" t="s">
        <v>105</v>
      </c>
      <c r="B40" s="102"/>
      <c r="C40" s="102">
        <f>'[1]DOC.CON NOMI'!D226</f>
        <v>20</v>
      </c>
      <c r="D40" s="102"/>
      <c r="E40" s="101">
        <f>B40+C40+D40</f>
        <v>20</v>
      </c>
      <c r="F40" s="105">
        <f t="shared" si="1"/>
        <v>350</v>
      </c>
    </row>
    <row r="41" spans="1:6" ht="15" x14ac:dyDescent="0.25">
      <c r="A41" s="108" t="s">
        <v>106</v>
      </c>
      <c r="B41" s="99">
        <f>SUM(B6:B40)</f>
        <v>522</v>
      </c>
      <c r="C41" s="99">
        <f>SUM(C6:C40)</f>
        <v>530</v>
      </c>
      <c r="D41" s="99">
        <f>SUM(D6:D40)</f>
        <v>120</v>
      </c>
      <c r="E41" s="99">
        <f>SUM(E6:E40)</f>
        <v>1172</v>
      </c>
      <c r="F41" s="100">
        <f>SUM(F6:F40)</f>
        <v>20510</v>
      </c>
    </row>
    <row r="42" spans="1:6" ht="15" x14ac:dyDescent="0.25">
      <c r="A42" s="108" t="s">
        <v>107</v>
      </c>
      <c r="B42" s="99"/>
      <c r="C42" s="99"/>
      <c r="D42" s="99"/>
      <c r="E42" s="99"/>
      <c r="F42" s="100"/>
    </row>
    <row r="43" spans="1:6" x14ac:dyDescent="0.2">
      <c r="A43" s="240" t="s">
        <v>108</v>
      </c>
      <c r="B43" s="240"/>
      <c r="C43" s="240"/>
      <c r="D43" s="240"/>
      <c r="E43" s="240"/>
      <c r="F43" s="240"/>
    </row>
    <row r="44" spans="1:6" ht="15" x14ac:dyDescent="0.25">
      <c r="A44" s="109"/>
      <c r="B44" s="108" t="s">
        <v>109</v>
      </c>
      <c r="C44" s="108" t="s">
        <v>65</v>
      </c>
      <c r="D44" s="108" t="s">
        <v>110</v>
      </c>
      <c r="E44" s="108" t="s">
        <v>67</v>
      </c>
      <c r="F44" s="108" t="s">
        <v>68</v>
      </c>
    </row>
    <row r="45" spans="1:6" x14ac:dyDescent="0.2">
      <c r="A45" s="96" t="s">
        <v>111</v>
      </c>
      <c r="B45" s="96"/>
      <c r="C45" s="110">
        <v>160</v>
      </c>
      <c r="D45" s="110">
        <v>17.5</v>
      </c>
      <c r="E45" s="110">
        <v>160</v>
      </c>
      <c r="F45" s="111">
        <f>E45*17.5</f>
        <v>2800</v>
      </c>
    </row>
    <row r="46" spans="1:6" x14ac:dyDescent="0.2">
      <c r="A46" s="112" t="s">
        <v>112</v>
      </c>
      <c r="B46" s="110"/>
      <c r="C46" s="110">
        <v>90</v>
      </c>
      <c r="D46" s="113">
        <v>35</v>
      </c>
      <c r="E46" s="110">
        <v>90</v>
      </c>
      <c r="F46" s="111">
        <f>E46*D46</f>
        <v>3150</v>
      </c>
    </row>
    <row r="47" spans="1:6" ht="15" x14ac:dyDescent="0.25">
      <c r="A47" s="112" t="s">
        <v>113</v>
      </c>
      <c r="B47" s="114"/>
      <c r="C47" s="110">
        <v>25</v>
      </c>
      <c r="D47" s="110">
        <v>17.5</v>
      </c>
      <c r="E47" s="110">
        <v>25</v>
      </c>
      <c r="F47" s="111">
        <f>E47*17.5</f>
        <v>437.5</v>
      </c>
    </row>
    <row r="48" spans="1:6" x14ac:dyDescent="0.2">
      <c r="A48" s="115"/>
      <c r="B48" s="110"/>
      <c r="C48" s="110"/>
      <c r="D48" s="110"/>
      <c r="E48" s="110"/>
      <c r="F48" s="111"/>
    </row>
    <row r="49" spans="1:6" x14ac:dyDescent="0.2">
      <c r="A49" s="96"/>
      <c r="B49" s="110"/>
      <c r="C49" s="110"/>
      <c r="D49" s="110"/>
      <c r="E49" s="110"/>
      <c r="F49" s="111"/>
    </row>
    <row r="51" spans="1:6" x14ac:dyDescent="0.2">
      <c r="A51" s="116" t="s">
        <v>247</v>
      </c>
    </row>
  </sheetData>
  <mergeCells count="2">
    <mergeCell ref="A1:F1"/>
    <mergeCell ref="A43:F4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workbookViewId="0">
      <selection activeCell="I12" sqref="I12"/>
    </sheetView>
  </sheetViews>
  <sheetFormatPr defaultRowHeight="15" x14ac:dyDescent="0.25"/>
  <cols>
    <col min="2" max="2" width="46.42578125" customWidth="1"/>
    <col min="3" max="3" width="31.140625" customWidth="1"/>
    <col min="4" max="4" width="14" customWidth="1"/>
    <col min="5" max="5" width="16.85546875" customWidth="1"/>
    <col min="258" max="258" width="46.42578125" customWidth="1"/>
    <col min="259" max="259" width="31.140625" customWidth="1"/>
    <col min="260" max="260" width="14" customWidth="1"/>
    <col min="261" max="261" width="16.85546875" customWidth="1"/>
    <col min="514" max="514" width="46.42578125" customWidth="1"/>
    <col min="515" max="515" width="31.140625" customWidth="1"/>
    <col min="516" max="516" width="14" customWidth="1"/>
    <col min="517" max="517" width="16.85546875" customWidth="1"/>
    <col min="770" max="770" width="46.42578125" customWidth="1"/>
    <col min="771" max="771" width="31.140625" customWidth="1"/>
    <col min="772" max="772" width="14" customWidth="1"/>
    <col min="773" max="773" width="16.85546875" customWidth="1"/>
    <col min="1026" max="1026" width="46.42578125" customWidth="1"/>
    <col min="1027" max="1027" width="31.140625" customWidth="1"/>
    <col min="1028" max="1028" width="14" customWidth="1"/>
    <col min="1029" max="1029" width="16.85546875" customWidth="1"/>
    <col min="1282" max="1282" width="46.42578125" customWidth="1"/>
    <col min="1283" max="1283" width="31.140625" customWidth="1"/>
    <col min="1284" max="1284" width="14" customWidth="1"/>
    <col min="1285" max="1285" width="16.85546875" customWidth="1"/>
    <col min="1538" max="1538" width="46.42578125" customWidth="1"/>
    <col min="1539" max="1539" width="31.140625" customWidth="1"/>
    <col min="1540" max="1540" width="14" customWidth="1"/>
    <col min="1541" max="1541" width="16.85546875" customWidth="1"/>
    <col min="1794" max="1794" width="46.42578125" customWidth="1"/>
    <col min="1795" max="1795" width="31.140625" customWidth="1"/>
    <col min="1796" max="1796" width="14" customWidth="1"/>
    <col min="1797" max="1797" width="16.85546875" customWidth="1"/>
    <col min="2050" max="2050" width="46.42578125" customWidth="1"/>
    <col min="2051" max="2051" width="31.140625" customWidth="1"/>
    <col min="2052" max="2052" width="14" customWidth="1"/>
    <col min="2053" max="2053" width="16.85546875" customWidth="1"/>
    <col min="2306" max="2306" width="46.42578125" customWidth="1"/>
    <col min="2307" max="2307" width="31.140625" customWidth="1"/>
    <col min="2308" max="2308" width="14" customWidth="1"/>
    <col min="2309" max="2309" width="16.85546875" customWidth="1"/>
    <col min="2562" max="2562" width="46.42578125" customWidth="1"/>
    <col min="2563" max="2563" width="31.140625" customWidth="1"/>
    <col min="2564" max="2564" width="14" customWidth="1"/>
    <col min="2565" max="2565" width="16.85546875" customWidth="1"/>
    <col min="2818" max="2818" width="46.42578125" customWidth="1"/>
    <col min="2819" max="2819" width="31.140625" customWidth="1"/>
    <col min="2820" max="2820" width="14" customWidth="1"/>
    <col min="2821" max="2821" width="16.85546875" customWidth="1"/>
    <col min="3074" max="3074" width="46.42578125" customWidth="1"/>
    <col min="3075" max="3075" width="31.140625" customWidth="1"/>
    <col min="3076" max="3076" width="14" customWidth="1"/>
    <col min="3077" max="3077" width="16.85546875" customWidth="1"/>
    <col min="3330" max="3330" width="46.42578125" customWidth="1"/>
    <col min="3331" max="3331" width="31.140625" customWidth="1"/>
    <col min="3332" max="3332" width="14" customWidth="1"/>
    <col min="3333" max="3333" width="16.85546875" customWidth="1"/>
    <col min="3586" max="3586" width="46.42578125" customWidth="1"/>
    <col min="3587" max="3587" width="31.140625" customWidth="1"/>
    <col min="3588" max="3588" width="14" customWidth="1"/>
    <col min="3589" max="3589" width="16.85546875" customWidth="1"/>
    <col min="3842" max="3842" width="46.42578125" customWidth="1"/>
    <col min="3843" max="3843" width="31.140625" customWidth="1"/>
    <col min="3844" max="3844" width="14" customWidth="1"/>
    <col min="3845" max="3845" width="16.85546875" customWidth="1"/>
    <col min="4098" max="4098" width="46.42578125" customWidth="1"/>
    <col min="4099" max="4099" width="31.140625" customWidth="1"/>
    <col min="4100" max="4100" width="14" customWidth="1"/>
    <col min="4101" max="4101" width="16.85546875" customWidth="1"/>
    <col min="4354" max="4354" width="46.42578125" customWidth="1"/>
    <col min="4355" max="4355" width="31.140625" customWidth="1"/>
    <col min="4356" max="4356" width="14" customWidth="1"/>
    <col min="4357" max="4357" width="16.85546875" customWidth="1"/>
    <col min="4610" max="4610" width="46.42578125" customWidth="1"/>
    <col min="4611" max="4611" width="31.140625" customWidth="1"/>
    <col min="4612" max="4612" width="14" customWidth="1"/>
    <col min="4613" max="4613" width="16.85546875" customWidth="1"/>
    <col min="4866" max="4866" width="46.42578125" customWidth="1"/>
    <col min="4867" max="4867" width="31.140625" customWidth="1"/>
    <col min="4868" max="4868" width="14" customWidth="1"/>
    <col min="4869" max="4869" width="16.85546875" customWidth="1"/>
    <col min="5122" max="5122" width="46.42578125" customWidth="1"/>
    <col min="5123" max="5123" width="31.140625" customWidth="1"/>
    <col min="5124" max="5124" width="14" customWidth="1"/>
    <col min="5125" max="5125" width="16.85546875" customWidth="1"/>
    <col min="5378" max="5378" width="46.42578125" customWidth="1"/>
    <col min="5379" max="5379" width="31.140625" customWidth="1"/>
    <col min="5380" max="5380" width="14" customWidth="1"/>
    <col min="5381" max="5381" width="16.85546875" customWidth="1"/>
    <col min="5634" max="5634" width="46.42578125" customWidth="1"/>
    <col min="5635" max="5635" width="31.140625" customWidth="1"/>
    <col min="5636" max="5636" width="14" customWidth="1"/>
    <col min="5637" max="5637" width="16.85546875" customWidth="1"/>
    <col min="5890" max="5890" width="46.42578125" customWidth="1"/>
    <col min="5891" max="5891" width="31.140625" customWidth="1"/>
    <col min="5892" max="5892" width="14" customWidth="1"/>
    <col min="5893" max="5893" width="16.85546875" customWidth="1"/>
    <col min="6146" max="6146" width="46.42578125" customWidth="1"/>
    <col min="6147" max="6147" width="31.140625" customWidth="1"/>
    <col min="6148" max="6148" width="14" customWidth="1"/>
    <col min="6149" max="6149" width="16.85546875" customWidth="1"/>
    <col min="6402" max="6402" width="46.42578125" customWidth="1"/>
    <col min="6403" max="6403" width="31.140625" customWidth="1"/>
    <col min="6404" max="6404" width="14" customWidth="1"/>
    <col min="6405" max="6405" width="16.85546875" customWidth="1"/>
    <col min="6658" max="6658" width="46.42578125" customWidth="1"/>
    <col min="6659" max="6659" width="31.140625" customWidth="1"/>
    <col min="6660" max="6660" width="14" customWidth="1"/>
    <col min="6661" max="6661" width="16.85546875" customWidth="1"/>
    <col min="6914" max="6914" width="46.42578125" customWidth="1"/>
    <col min="6915" max="6915" width="31.140625" customWidth="1"/>
    <col min="6916" max="6916" width="14" customWidth="1"/>
    <col min="6917" max="6917" width="16.85546875" customWidth="1"/>
    <col min="7170" max="7170" width="46.42578125" customWidth="1"/>
    <col min="7171" max="7171" width="31.140625" customWidth="1"/>
    <col min="7172" max="7172" width="14" customWidth="1"/>
    <col min="7173" max="7173" width="16.85546875" customWidth="1"/>
    <col min="7426" max="7426" width="46.42578125" customWidth="1"/>
    <col min="7427" max="7427" width="31.140625" customWidth="1"/>
    <col min="7428" max="7428" width="14" customWidth="1"/>
    <col min="7429" max="7429" width="16.85546875" customWidth="1"/>
    <col min="7682" max="7682" width="46.42578125" customWidth="1"/>
    <col min="7683" max="7683" width="31.140625" customWidth="1"/>
    <col min="7684" max="7684" width="14" customWidth="1"/>
    <col min="7685" max="7685" width="16.85546875" customWidth="1"/>
    <col min="7938" max="7938" width="46.42578125" customWidth="1"/>
    <col min="7939" max="7939" width="31.140625" customWidth="1"/>
    <col min="7940" max="7940" width="14" customWidth="1"/>
    <col min="7941" max="7941" width="16.85546875" customWidth="1"/>
    <col min="8194" max="8194" width="46.42578125" customWidth="1"/>
    <col min="8195" max="8195" width="31.140625" customWidth="1"/>
    <col min="8196" max="8196" width="14" customWidth="1"/>
    <col min="8197" max="8197" width="16.85546875" customWidth="1"/>
    <col min="8450" max="8450" width="46.42578125" customWidth="1"/>
    <col min="8451" max="8451" width="31.140625" customWidth="1"/>
    <col min="8452" max="8452" width="14" customWidth="1"/>
    <col min="8453" max="8453" width="16.85546875" customWidth="1"/>
    <col min="8706" max="8706" width="46.42578125" customWidth="1"/>
    <col min="8707" max="8707" width="31.140625" customWidth="1"/>
    <col min="8708" max="8708" width="14" customWidth="1"/>
    <col min="8709" max="8709" width="16.85546875" customWidth="1"/>
    <col min="8962" max="8962" width="46.42578125" customWidth="1"/>
    <col min="8963" max="8963" width="31.140625" customWidth="1"/>
    <col min="8964" max="8964" width="14" customWidth="1"/>
    <col min="8965" max="8965" width="16.85546875" customWidth="1"/>
    <col min="9218" max="9218" width="46.42578125" customWidth="1"/>
    <col min="9219" max="9219" width="31.140625" customWidth="1"/>
    <col min="9220" max="9220" width="14" customWidth="1"/>
    <col min="9221" max="9221" width="16.85546875" customWidth="1"/>
    <col min="9474" max="9474" width="46.42578125" customWidth="1"/>
    <col min="9475" max="9475" width="31.140625" customWidth="1"/>
    <col min="9476" max="9476" width="14" customWidth="1"/>
    <col min="9477" max="9477" width="16.85546875" customWidth="1"/>
    <col min="9730" max="9730" width="46.42578125" customWidth="1"/>
    <col min="9731" max="9731" width="31.140625" customWidth="1"/>
    <col min="9732" max="9732" width="14" customWidth="1"/>
    <col min="9733" max="9733" width="16.85546875" customWidth="1"/>
    <col min="9986" max="9986" width="46.42578125" customWidth="1"/>
    <col min="9987" max="9987" width="31.140625" customWidth="1"/>
    <col min="9988" max="9988" width="14" customWidth="1"/>
    <col min="9989" max="9989" width="16.85546875" customWidth="1"/>
    <col min="10242" max="10242" width="46.42578125" customWidth="1"/>
    <col min="10243" max="10243" width="31.140625" customWidth="1"/>
    <col min="10244" max="10244" width="14" customWidth="1"/>
    <col min="10245" max="10245" width="16.85546875" customWidth="1"/>
    <col min="10498" max="10498" width="46.42578125" customWidth="1"/>
    <col min="10499" max="10499" width="31.140625" customWidth="1"/>
    <col min="10500" max="10500" width="14" customWidth="1"/>
    <col min="10501" max="10501" width="16.85546875" customWidth="1"/>
    <col min="10754" max="10754" width="46.42578125" customWidth="1"/>
    <col min="10755" max="10755" width="31.140625" customWidth="1"/>
    <col min="10756" max="10756" width="14" customWidth="1"/>
    <col min="10757" max="10757" width="16.85546875" customWidth="1"/>
    <col min="11010" max="11010" width="46.42578125" customWidth="1"/>
    <col min="11011" max="11011" width="31.140625" customWidth="1"/>
    <col min="11012" max="11012" width="14" customWidth="1"/>
    <col min="11013" max="11013" width="16.85546875" customWidth="1"/>
    <col min="11266" max="11266" width="46.42578125" customWidth="1"/>
    <col min="11267" max="11267" width="31.140625" customWidth="1"/>
    <col min="11268" max="11268" width="14" customWidth="1"/>
    <col min="11269" max="11269" width="16.85546875" customWidth="1"/>
    <col min="11522" max="11522" width="46.42578125" customWidth="1"/>
    <col min="11523" max="11523" width="31.140625" customWidth="1"/>
    <col min="11524" max="11524" width="14" customWidth="1"/>
    <col min="11525" max="11525" width="16.85546875" customWidth="1"/>
    <col min="11778" max="11778" width="46.42578125" customWidth="1"/>
    <col min="11779" max="11779" width="31.140625" customWidth="1"/>
    <col min="11780" max="11780" width="14" customWidth="1"/>
    <col min="11781" max="11781" width="16.85546875" customWidth="1"/>
    <col min="12034" max="12034" width="46.42578125" customWidth="1"/>
    <col min="12035" max="12035" width="31.140625" customWidth="1"/>
    <col min="12036" max="12036" width="14" customWidth="1"/>
    <col min="12037" max="12037" width="16.85546875" customWidth="1"/>
    <col min="12290" max="12290" width="46.42578125" customWidth="1"/>
    <col min="12291" max="12291" width="31.140625" customWidth="1"/>
    <col min="12292" max="12292" width="14" customWidth="1"/>
    <col min="12293" max="12293" width="16.85546875" customWidth="1"/>
    <col min="12546" max="12546" width="46.42578125" customWidth="1"/>
    <col min="12547" max="12547" width="31.140625" customWidth="1"/>
    <col min="12548" max="12548" width="14" customWidth="1"/>
    <col min="12549" max="12549" width="16.85546875" customWidth="1"/>
    <col min="12802" max="12802" width="46.42578125" customWidth="1"/>
    <col min="12803" max="12803" width="31.140625" customWidth="1"/>
    <col min="12804" max="12804" width="14" customWidth="1"/>
    <col min="12805" max="12805" width="16.85546875" customWidth="1"/>
    <col min="13058" max="13058" width="46.42578125" customWidth="1"/>
    <col min="13059" max="13059" width="31.140625" customWidth="1"/>
    <col min="13060" max="13060" width="14" customWidth="1"/>
    <col min="13061" max="13061" width="16.85546875" customWidth="1"/>
    <col min="13314" max="13314" width="46.42578125" customWidth="1"/>
    <col min="13315" max="13315" width="31.140625" customWidth="1"/>
    <col min="13316" max="13316" width="14" customWidth="1"/>
    <col min="13317" max="13317" width="16.85546875" customWidth="1"/>
    <col min="13570" max="13570" width="46.42578125" customWidth="1"/>
    <col min="13571" max="13571" width="31.140625" customWidth="1"/>
    <col min="13572" max="13572" width="14" customWidth="1"/>
    <col min="13573" max="13573" width="16.85546875" customWidth="1"/>
    <col min="13826" max="13826" width="46.42578125" customWidth="1"/>
    <col min="13827" max="13827" width="31.140625" customWidth="1"/>
    <col min="13828" max="13828" width="14" customWidth="1"/>
    <col min="13829" max="13829" width="16.85546875" customWidth="1"/>
    <col min="14082" max="14082" width="46.42578125" customWidth="1"/>
    <col min="14083" max="14083" width="31.140625" customWidth="1"/>
    <col min="14084" max="14084" width="14" customWidth="1"/>
    <col min="14085" max="14085" width="16.85546875" customWidth="1"/>
    <col min="14338" max="14338" width="46.42578125" customWidth="1"/>
    <col min="14339" max="14339" width="31.140625" customWidth="1"/>
    <col min="14340" max="14340" width="14" customWidth="1"/>
    <col min="14341" max="14341" width="16.85546875" customWidth="1"/>
    <col min="14594" max="14594" width="46.42578125" customWidth="1"/>
    <col min="14595" max="14595" width="31.140625" customWidth="1"/>
    <col min="14596" max="14596" width="14" customWidth="1"/>
    <col min="14597" max="14597" width="16.85546875" customWidth="1"/>
    <col min="14850" max="14850" width="46.42578125" customWidth="1"/>
    <col min="14851" max="14851" width="31.140625" customWidth="1"/>
    <col min="14852" max="14852" width="14" customWidth="1"/>
    <col min="14853" max="14853" width="16.85546875" customWidth="1"/>
    <col min="15106" max="15106" width="46.42578125" customWidth="1"/>
    <col min="15107" max="15107" width="31.140625" customWidth="1"/>
    <col min="15108" max="15108" width="14" customWidth="1"/>
    <col min="15109" max="15109" width="16.85546875" customWidth="1"/>
    <col min="15362" max="15362" width="46.42578125" customWidth="1"/>
    <col min="15363" max="15363" width="31.140625" customWidth="1"/>
    <col min="15364" max="15364" width="14" customWidth="1"/>
    <col min="15365" max="15365" width="16.85546875" customWidth="1"/>
    <col min="15618" max="15618" width="46.42578125" customWidth="1"/>
    <col min="15619" max="15619" width="31.140625" customWidth="1"/>
    <col min="15620" max="15620" width="14" customWidth="1"/>
    <col min="15621" max="15621" width="16.85546875" customWidth="1"/>
    <col min="15874" max="15874" width="46.42578125" customWidth="1"/>
    <col min="15875" max="15875" width="31.140625" customWidth="1"/>
    <col min="15876" max="15876" width="14" customWidth="1"/>
    <col min="15877" max="15877" width="16.85546875" customWidth="1"/>
    <col min="16130" max="16130" width="46.42578125" customWidth="1"/>
    <col min="16131" max="16131" width="31.140625" customWidth="1"/>
    <col min="16132" max="16132" width="14" customWidth="1"/>
    <col min="16133" max="16133" width="16.85546875" customWidth="1"/>
  </cols>
  <sheetData>
    <row r="1" spans="1:5" ht="24" thickBot="1" x14ac:dyDescent="0.4">
      <c r="A1" s="117"/>
      <c r="B1" s="241" t="s">
        <v>114</v>
      </c>
      <c r="C1" s="242"/>
      <c r="D1" s="242"/>
      <c r="E1" s="243"/>
    </row>
    <row r="2" spans="1:5" ht="18.75" x14ac:dyDescent="0.3">
      <c r="A2" s="118"/>
      <c r="B2" s="42" t="s">
        <v>115</v>
      </c>
      <c r="C2" s="119" t="s">
        <v>116</v>
      </c>
      <c r="D2" s="120" t="s">
        <v>13</v>
      </c>
      <c r="E2" s="121" t="s">
        <v>117</v>
      </c>
    </row>
    <row r="3" spans="1:5" ht="15.75" x14ac:dyDescent="0.25">
      <c r="A3" s="122" t="s">
        <v>118</v>
      </c>
      <c r="B3" s="14" t="s">
        <v>119</v>
      </c>
      <c r="C3" s="123" t="s">
        <v>120</v>
      </c>
      <c r="D3" s="124">
        <v>45</v>
      </c>
      <c r="E3" s="125">
        <f t="shared" ref="E3:E10" si="0">D3*17.5</f>
        <v>787.5</v>
      </c>
    </row>
    <row r="4" spans="1:5" ht="15.75" x14ac:dyDescent="0.25">
      <c r="A4" s="126" t="s">
        <v>121</v>
      </c>
      <c r="B4" s="14" t="s">
        <v>122</v>
      </c>
      <c r="C4" s="123" t="s">
        <v>123</v>
      </c>
      <c r="D4" s="124">
        <v>25</v>
      </c>
      <c r="E4" s="125">
        <f t="shared" si="0"/>
        <v>437.5</v>
      </c>
    </row>
    <row r="5" spans="1:5" ht="15.75" x14ac:dyDescent="0.25">
      <c r="A5" s="126" t="s">
        <v>121</v>
      </c>
      <c r="B5" s="14" t="s">
        <v>122</v>
      </c>
      <c r="C5" s="127" t="s">
        <v>124</v>
      </c>
      <c r="D5" s="124">
        <v>25</v>
      </c>
      <c r="E5" s="125">
        <f t="shared" si="0"/>
        <v>437.5</v>
      </c>
    </row>
    <row r="6" spans="1:5" ht="15.75" x14ac:dyDescent="0.25">
      <c r="A6" s="122" t="s">
        <v>118</v>
      </c>
      <c r="B6" s="14" t="s">
        <v>125</v>
      </c>
      <c r="C6" s="123" t="s">
        <v>126</v>
      </c>
      <c r="D6" s="124">
        <v>70</v>
      </c>
      <c r="E6" s="125">
        <f t="shared" si="0"/>
        <v>1225</v>
      </c>
    </row>
    <row r="7" spans="1:5" ht="15.75" x14ac:dyDescent="0.25">
      <c r="A7" s="122" t="s">
        <v>118</v>
      </c>
      <c r="B7" s="14" t="s">
        <v>127</v>
      </c>
      <c r="C7" s="123" t="s">
        <v>128</v>
      </c>
      <c r="D7" s="124">
        <v>30</v>
      </c>
      <c r="E7" s="125">
        <f t="shared" si="0"/>
        <v>525</v>
      </c>
    </row>
    <row r="8" spans="1:5" ht="16.5" thickBot="1" x14ac:dyDescent="0.3">
      <c r="A8" s="122" t="s">
        <v>118</v>
      </c>
      <c r="B8" s="16" t="s">
        <v>129</v>
      </c>
      <c r="C8" s="128" t="s">
        <v>130</v>
      </c>
      <c r="D8" s="124">
        <v>65</v>
      </c>
      <c r="E8" s="125">
        <f t="shared" si="0"/>
        <v>1137.5</v>
      </c>
    </row>
    <row r="9" spans="1:5" ht="16.5" thickBot="1" x14ac:dyDescent="0.3">
      <c r="A9" s="122"/>
      <c r="B9" s="129" t="s">
        <v>131</v>
      </c>
      <c r="C9" s="130" t="s">
        <v>132</v>
      </c>
      <c r="D9" s="131">
        <v>25</v>
      </c>
      <c r="E9" s="132">
        <f t="shared" si="0"/>
        <v>437.5</v>
      </c>
    </row>
    <row r="10" spans="1:5" ht="16.5" thickBot="1" x14ac:dyDescent="0.3">
      <c r="A10" s="122" t="s">
        <v>118</v>
      </c>
      <c r="B10" s="129" t="s">
        <v>131</v>
      </c>
      <c r="C10" s="130" t="s">
        <v>133</v>
      </c>
      <c r="D10" s="131">
        <v>25</v>
      </c>
      <c r="E10" s="133">
        <f t="shared" si="0"/>
        <v>437.5</v>
      </c>
    </row>
    <row r="11" spans="1:5" ht="15.75" x14ac:dyDescent="0.25">
      <c r="C11" s="134" t="s">
        <v>134</v>
      </c>
      <c r="D11" s="135">
        <f>SUM(D3:D10)</f>
        <v>310</v>
      </c>
      <c r="E11" s="136">
        <f>SUM(E3:E10)</f>
        <v>5425</v>
      </c>
    </row>
    <row r="16" spans="1:5" x14ac:dyDescent="0.25">
      <c r="C16" s="137"/>
    </row>
  </sheetData>
  <mergeCells count="1">
    <mergeCell ref="B1:E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"/>
  <sheetViews>
    <sheetView workbookViewId="0">
      <selection activeCell="F25" sqref="F25"/>
    </sheetView>
  </sheetViews>
  <sheetFormatPr defaultRowHeight="15" x14ac:dyDescent="0.25"/>
  <cols>
    <col min="1" max="1" width="2.7109375" style="191" bestFit="1" customWidth="1"/>
    <col min="2" max="2" width="24.85546875" customWidth="1"/>
    <col min="3" max="3" width="20.85546875" style="192" customWidth="1"/>
    <col min="4" max="4" width="4.42578125" style="196" bestFit="1" customWidth="1"/>
    <col min="5" max="5" width="8.42578125" style="196" bestFit="1" customWidth="1"/>
    <col min="6" max="6" width="10.85546875" bestFit="1" customWidth="1"/>
    <col min="7" max="7" width="11" bestFit="1" customWidth="1"/>
    <col min="8" max="8" width="9" bestFit="1" customWidth="1"/>
    <col min="9" max="9" width="9.5703125" bestFit="1" customWidth="1"/>
    <col min="10" max="10" width="8" bestFit="1" customWidth="1"/>
    <col min="11" max="11" width="10.42578125" bestFit="1" customWidth="1"/>
    <col min="12" max="12" width="4.85546875" customWidth="1"/>
    <col min="13" max="13" width="9.42578125" bestFit="1" customWidth="1"/>
    <col min="14" max="14" width="10.42578125" style="195" bestFit="1" customWidth="1"/>
    <col min="15" max="15" width="10.140625" bestFit="1" customWidth="1"/>
    <col min="257" max="257" width="2.7109375" bestFit="1" customWidth="1"/>
    <col min="258" max="258" width="24.85546875" customWidth="1"/>
    <col min="259" max="259" width="20.85546875" customWidth="1"/>
    <col min="260" max="260" width="4.42578125" bestFit="1" customWidth="1"/>
    <col min="261" max="261" width="8.42578125" bestFit="1" customWidth="1"/>
    <col min="262" max="262" width="10.85546875" bestFit="1" customWidth="1"/>
    <col min="263" max="263" width="11" bestFit="1" customWidth="1"/>
    <col min="264" max="264" width="9" bestFit="1" customWidth="1"/>
    <col min="265" max="265" width="9.5703125" bestFit="1" customWidth="1"/>
    <col min="266" max="266" width="8" bestFit="1" customWidth="1"/>
    <col min="267" max="267" width="10.42578125" bestFit="1" customWidth="1"/>
    <col min="268" max="268" width="4.85546875" customWidth="1"/>
    <col min="269" max="269" width="9.42578125" bestFit="1" customWidth="1"/>
    <col min="270" max="270" width="10.42578125" bestFit="1" customWidth="1"/>
    <col min="271" max="271" width="10.140625" bestFit="1" customWidth="1"/>
    <col min="513" max="513" width="2.7109375" bestFit="1" customWidth="1"/>
    <col min="514" max="514" width="24.85546875" customWidth="1"/>
    <col min="515" max="515" width="20.85546875" customWidth="1"/>
    <col min="516" max="516" width="4.42578125" bestFit="1" customWidth="1"/>
    <col min="517" max="517" width="8.42578125" bestFit="1" customWidth="1"/>
    <col min="518" max="518" width="10.85546875" bestFit="1" customWidth="1"/>
    <col min="519" max="519" width="11" bestFit="1" customWidth="1"/>
    <col min="520" max="520" width="9" bestFit="1" customWidth="1"/>
    <col min="521" max="521" width="9.5703125" bestFit="1" customWidth="1"/>
    <col min="522" max="522" width="8" bestFit="1" customWidth="1"/>
    <col min="523" max="523" width="10.42578125" bestFit="1" customWidth="1"/>
    <col min="524" max="524" width="4.85546875" customWidth="1"/>
    <col min="525" max="525" width="9.42578125" bestFit="1" customWidth="1"/>
    <col min="526" max="526" width="10.42578125" bestFit="1" customWidth="1"/>
    <col min="527" max="527" width="10.140625" bestFit="1" customWidth="1"/>
    <col min="769" max="769" width="2.7109375" bestFit="1" customWidth="1"/>
    <col min="770" max="770" width="24.85546875" customWidth="1"/>
    <col min="771" max="771" width="20.85546875" customWidth="1"/>
    <col min="772" max="772" width="4.42578125" bestFit="1" customWidth="1"/>
    <col min="773" max="773" width="8.42578125" bestFit="1" customWidth="1"/>
    <col min="774" max="774" width="10.85546875" bestFit="1" customWidth="1"/>
    <col min="775" max="775" width="11" bestFit="1" customWidth="1"/>
    <col min="776" max="776" width="9" bestFit="1" customWidth="1"/>
    <col min="777" max="777" width="9.5703125" bestFit="1" customWidth="1"/>
    <col min="778" max="778" width="8" bestFit="1" customWidth="1"/>
    <col min="779" max="779" width="10.42578125" bestFit="1" customWidth="1"/>
    <col min="780" max="780" width="4.85546875" customWidth="1"/>
    <col min="781" max="781" width="9.42578125" bestFit="1" customWidth="1"/>
    <col min="782" max="782" width="10.42578125" bestFit="1" customWidth="1"/>
    <col min="783" max="783" width="10.140625" bestFit="1" customWidth="1"/>
    <col min="1025" max="1025" width="2.7109375" bestFit="1" customWidth="1"/>
    <col min="1026" max="1026" width="24.85546875" customWidth="1"/>
    <col min="1027" max="1027" width="20.85546875" customWidth="1"/>
    <col min="1028" max="1028" width="4.42578125" bestFit="1" customWidth="1"/>
    <col min="1029" max="1029" width="8.42578125" bestFit="1" customWidth="1"/>
    <col min="1030" max="1030" width="10.85546875" bestFit="1" customWidth="1"/>
    <col min="1031" max="1031" width="11" bestFit="1" customWidth="1"/>
    <col min="1032" max="1032" width="9" bestFit="1" customWidth="1"/>
    <col min="1033" max="1033" width="9.5703125" bestFit="1" customWidth="1"/>
    <col min="1034" max="1034" width="8" bestFit="1" customWidth="1"/>
    <col min="1035" max="1035" width="10.42578125" bestFit="1" customWidth="1"/>
    <col min="1036" max="1036" width="4.85546875" customWidth="1"/>
    <col min="1037" max="1037" width="9.42578125" bestFit="1" customWidth="1"/>
    <col min="1038" max="1038" width="10.42578125" bestFit="1" customWidth="1"/>
    <col min="1039" max="1039" width="10.140625" bestFit="1" customWidth="1"/>
    <col min="1281" max="1281" width="2.7109375" bestFit="1" customWidth="1"/>
    <col min="1282" max="1282" width="24.85546875" customWidth="1"/>
    <col min="1283" max="1283" width="20.85546875" customWidth="1"/>
    <col min="1284" max="1284" width="4.42578125" bestFit="1" customWidth="1"/>
    <col min="1285" max="1285" width="8.42578125" bestFit="1" customWidth="1"/>
    <col min="1286" max="1286" width="10.85546875" bestFit="1" customWidth="1"/>
    <col min="1287" max="1287" width="11" bestFit="1" customWidth="1"/>
    <col min="1288" max="1288" width="9" bestFit="1" customWidth="1"/>
    <col min="1289" max="1289" width="9.5703125" bestFit="1" customWidth="1"/>
    <col min="1290" max="1290" width="8" bestFit="1" customWidth="1"/>
    <col min="1291" max="1291" width="10.42578125" bestFit="1" customWidth="1"/>
    <col min="1292" max="1292" width="4.85546875" customWidth="1"/>
    <col min="1293" max="1293" width="9.42578125" bestFit="1" customWidth="1"/>
    <col min="1294" max="1294" width="10.42578125" bestFit="1" customWidth="1"/>
    <col min="1295" max="1295" width="10.140625" bestFit="1" customWidth="1"/>
    <col min="1537" max="1537" width="2.7109375" bestFit="1" customWidth="1"/>
    <col min="1538" max="1538" width="24.85546875" customWidth="1"/>
    <col min="1539" max="1539" width="20.85546875" customWidth="1"/>
    <col min="1540" max="1540" width="4.42578125" bestFit="1" customWidth="1"/>
    <col min="1541" max="1541" width="8.42578125" bestFit="1" customWidth="1"/>
    <col min="1542" max="1542" width="10.85546875" bestFit="1" customWidth="1"/>
    <col min="1543" max="1543" width="11" bestFit="1" customWidth="1"/>
    <col min="1544" max="1544" width="9" bestFit="1" customWidth="1"/>
    <col min="1545" max="1545" width="9.5703125" bestFit="1" customWidth="1"/>
    <col min="1546" max="1546" width="8" bestFit="1" customWidth="1"/>
    <col min="1547" max="1547" width="10.42578125" bestFit="1" customWidth="1"/>
    <col min="1548" max="1548" width="4.85546875" customWidth="1"/>
    <col min="1549" max="1549" width="9.42578125" bestFit="1" customWidth="1"/>
    <col min="1550" max="1550" width="10.42578125" bestFit="1" customWidth="1"/>
    <col min="1551" max="1551" width="10.140625" bestFit="1" customWidth="1"/>
    <col min="1793" max="1793" width="2.7109375" bestFit="1" customWidth="1"/>
    <col min="1794" max="1794" width="24.85546875" customWidth="1"/>
    <col min="1795" max="1795" width="20.85546875" customWidth="1"/>
    <col min="1796" max="1796" width="4.42578125" bestFit="1" customWidth="1"/>
    <col min="1797" max="1797" width="8.42578125" bestFit="1" customWidth="1"/>
    <col min="1798" max="1798" width="10.85546875" bestFit="1" customWidth="1"/>
    <col min="1799" max="1799" width="11" bestFit="1" customWidth="1"/>
    <col min="1800" max="1800" width="9" bestFit="1" customWidth="1"/>
    <col min="1801" max="1801" width="9.5703125" bestFit="1" customWidth="1"/>
    <col min="1802" max="1802" width="8" bestFit="1" customWidth="1"/>
    <col min="1803" max="1803" width="10.42578125" bestFit="1" customWidth="1"/>
    <col min="1804" max="1804" width="4.85546875" customWidth="1"/>
    <col min="1805" max="1805" width="9.42578125" bestFit="1" customWidth="1"/>
    <col min="1806" max="1806" width="10.42578125" bestFit="1" customWidth="1"/>
    <col min="1807" max="1807" width="10.140625" bestFit="1" customWidth="1"/>
    <col min="2049" max="2049" width="2.7109375" bestFit="1" customWidth="1"/>
    <col min="2050" max="2050" width="24.85546875" customWidth="1"/>
    <col min="2051" max="2051" width="20.85546875" customWidth="1"/>
    <col min="2052" max="2052" width="4.42578125" bestFit="1" customWidth="1"/>
    <col min="2053" max="2053" width="8.42578125" bestFit="1" customWidth="1"/>
    <col min="2054" max="2054" width="10.85546875" bestFit="1" customWidth="1"/>
    <col min="2055" max="2055" width="11" bestFit="1" customWidth="1"/>
    <col min="2056" max="2056" width="9" bestFit="1" customWidth="1"/>
    <col min="2057" max="2057" width="9.5703125" bestFit="1" customWidth="1"/>
    <col min="2058" max="2058" width="8" bestFit="1" customWidth="1"/>
    <col min="2059" max="2059" width="10.42578125" bestFit="1" customWidth="1"/>
    <col min="2060" max="2060" width="4.85546875" customWidth="1"/>
    <col min="2061" max="2061" width="9.42578125" bestFit="1" customWidth="1"/>
    <col min="2062" max="2062" width="10.42578125" bestFit="1" customWidth="1"/>
    <col min="2063" max="2063" width="10.140625" bestFit="1" customWidth="1"/>
    <col min="2305" max="2305" width="2.7109375" bestFit="1" customWidth="1"/>
    <col min="2306" max="2306" width="24.85546875" customWidth="1"/>
    <col min="2307" max="2307" width="20.85546875" customWidth="1"/>
    <col min="2308" max="2308" width="4.42578125" bestFit="1" customWidth="1"/>
    <col min="2309" max="2309" width="8.42578125" bestFit="1" customWidth="1"/>
    <col min="2310" max="2310" width="10.85546875" bestFit="1" customWidth="1"/>
    <col min="2311" max="2311" width="11" bestFit="1" customWidth="1"/>
    <col min="2312" max="2312" width="9" bestFit="1" customWidth="1"/>
    <col min="2313" max="2313" width="9.5703125" bestFit="1" customWidth="1"/>
    <col min="2314" max="2314" width="8" bestFit="1" customWidth="1"/>
    <col min="2315" max="2315" width="10.42578125" bestFit="1" customWidth="1"/>
    <col min="2316" max="2316" width="4.85546875" customWidth="1"/>
    <col min="2317" max="2317" width="9.42578125" bestFit="1" customWidth="1"/>
    <col min="2318" max="2318" width="10.42578125" bestFit="1" customWidth="1"/>
    <col min="2319" max="2319" width="10.140625" bestFit="1" customWidth="1"/>
    <col min="2561" max="2561" width="2.7109375" bestFit="1" customWidth="1"/>
    <col min="2562" max="2562" width="24.85546875" customWidth="1"/>
    <col min="2563" max="2563" width="20.85546875" customWidth="1"/>
    <col min="2564" max="2564" width="4.42578125" bestFit="1" customWidth="1"/>
    <col min="2565" max="2565" width="8.42578125" bestFit="1" customWidth="1"/>
    <col min="2566" max="2566" width="10.85546875" bestFit="1" customWidth="1"/>
    <col min="2567" max="2567" width="11" bestFit="1" customWidth="1"/>
    <col min="2568" max="2568" width="9" bestFit="1" customWidth="1"/>
    <col min="2569" max="2569" width="9.5703125" bestFit="1" customWidth="1"/>
    <col min="2570" max="2570" width="8" bestFit="1" customWidth="1"/>
    <col min="2571" max="2571" width="10.42578125" bestFit="1" customWidth="1"/>
    <col min="2572" max="2572" width="4.85546875" customWidth="1"/>
    <col min="2573" max="2573" width="9.42578125" bestFit="1" customWidth="1"/>
    <col min="2574" max="2574" width="10.42578125" bestFit="1" customWidth="1"/>
    <col min="2575" max="2575" width="10.140625" bestFit="1" customWidth="1"/>
    <col min="2817" max="2817" width="2.7109375" bestFit="1" customWidth="1"/>
    <col min="2818" max="2818" width="24.85546875" customWidth="1"/>
    <col min="2819" max="2819" width="20.85546875" customWidth="1"/>
    <col min="2820" max="2820" width="4.42578125" bestFit="1" customWidth="1"/>
    <col min="2821" max="2821" width="8.42578125" bestFit="1" customWidth="1"/>
    <col min="2822" max="2822" width="10.85546875" bestFit="1" customWidth="1"/>
    <col min="2823" max="2823" width="11" bestFit="1" customWidth="1"/>
    <col min="2824" max="2824" width="9" bestFit="1" customWidth="1"/>
    <col min="2825" max="2825" width="9.5703125" bestFit="1" customWidth="1"/>
    <col min="2826" max="2826" width="8" bestFit="1" customWidth="1"/>
    <col min="2827" max="2827" width="10.42578125" bestFit="1" customWidth="1"/>
    <col min="2828" max="2828" width="4.85546875" customWidth="1"/>
    <col min="2829" max="2829" width="9.42578125" bestFit="1" customWidth="1"/>
    <col min="2830" max="2830" width="10.42578125" bestFit="1" customWidth="1"/>
    <col min="2831" max="2831" width="10.140625" bestFit="1" customWidth="1"/>
    <col min="3073" max="3073" width="2.7109375" bestFit="1" customWidth="1"/>
    <col min="3074" max="3074" width="24.85546875" customWidth="1"/>
    <col min="3075" max="3075" width="20.85546875" customWidth="1"/>
    <col min="3076" max="3076" width="4.42578125" bestFit="1" customWidth="1"/>
    <col min="3077" max="3077" width="8.42578125" bestFit="1" customWidth="1"/>
    <col min="3078" max="3078" width="10.85546875" bestFit="1" customWidth="1"/>
    <col min="3079" max="3079" width="11" bestFit="1" customWidth="1"/>
    <col min="3080" max="3080" width="9" bestFit="1" customWidth="1"/>
    <col min="3081" max="3081" width="9.5703125" bestFit="1" customWidth="1"/>
    <col min="3082" max="3082" width="8" bestFit="1" customWidth="1"/>
    <col min="3083" max="3083" width="10.42578125" bestFit="1" customWidth="1"/>
    <col min="3084" max="3084" width="4.85546875" customWidth="1"/>
    <col min="3085" max="3085" width="9.42578125" bestFit="1" customWidth="1"/>
    <col min="3086" max="3086" width="10.42578125" bestFit="1" customWidth="1"/>
    <col min="3087" max="3087" width="10.140625" bestFit="1" customWidth="1"/>
    <col min="3329" max="3329" width="2.7109375" bestFit="1" customWidth="1"/>
    <col min="3330" max="3330" width="24.85546875" customWidth="1"/>
    <col min="3331" max="3331" width="20.85546875" customWidth="1"/>
    <col min="3332" max="3332" width="4.42578125" bestFit="1" customWidth="1"/>
    <col min="3333" max="3333" width="8.42578125" bestFit="1" customWidth="1"/>
    <col min="3334" max="3334" width="10.85546875" bestFit="1" customWidth="1"/>
    <col min="3335" max="3335" width="11" bestFit="1" customWidth="1"/>
    <col min="3336" max="3336" width="9" bestFit="1" customWidth="1"/>
    <col min="3337" max="3337" width="9.5703125" bestFit="1" customWidth="1"/>
    <col min="3338" max="3338" width="8" bestFit="1" customWidth="1"/>
    <col min="3339" max="3339" width="10.42578125" bestFit="1" customWidth="1"/>
    <col min="3340" max="3340" width="4.85546875" customWidth="1"/>
    <col min="3341" max="3341" width="9.42578125" bestFit="1" customWidth="1"/>
    <col min="3342" max="3342" width="10.42578125" bestFit="1" customWidth="1"/>
    <col min="3343" max="3343" width="10.140625" bestFit="1" customWidth="1"/>
    <col min="3585" max="3585" width="2.7109375" bestFit="1" customWidth="1"/>
    <col min="3586" max="3586" width="24.85546875" customWidth="1"/>
    <col min="3587" max="3587" width="20.85546875" customWidth="1"/>
    <col min="3588" max="3588" width="4.42578125" bestFit="1" customWidth="1"/>
    <col min="3589" max="3589" width="8.42578125" bestFit="1" customWidth="1"/>
    <col min="3590" max="3590" width="10.85546875" bestFit="1" customWidth="1"/>
    <col min="3591" max="3591" width="11" bestFit="1" customWidth="1"/>
    <col min="3592" max="3592" width="9" bestFit="1" customWidth="1"/>
    <col min="3593" max="3593" width="9.5703125" bestFit="1" customWidth="1"/>
    <col min="3594" max="3594" width="8" bestFit="1" customWidth="1"/>
    <col min="3595" max="3595" width="10.42578125" bestFit="1" customWidth="1"/>
    <col min="3596" max="3596" width="4.85546875" customWidth="1"/>
    <col min="3597" max="3597" width="9.42578125" bestFit="1" customWidth="1"/>
    <col min="3598" max="3598" width="10.42578125" bestFit="1" customWidth="1"/>
    <col min="3599" max="3599" width="10.140625" bestFit="1" customWidth="1"/>
    <col min="3841" max="3841" width="2.7109375" bestFit="1" customWidth="1"/>
    <col min="3842" max="3842" width="24.85546875" customWidth="1"/>
    <col min="3843" max="3843" width="20.85546875" customWidth="1"/>
    <col min="3844" max="3844" width="4.42578125" bestFit="1" customWidth="1"/>
    <col min="3845" max="3845" width="8.42578125" bestFit="1" customWidth="1"/>
    <col min="3846" max="3846" width="10.85546875" bestFit="1" customWidth="1"/>
    <col min="3847" max="3847" width="11" bestFit="1" customWidth="1"/>
    <col min="3848" max="3848" width="9" bestFit="1" customWidth="1"/>
    <col min="3849" max="3849" width="9.5703125" bestFit="1" customWidth="1"/>
    <col min="3850" max="3850" width="8" bestFit="1" customWidth="1"/>
    <col min="3851" max="3851" width="10.42578125" bestFit="1" customWidth="1"/>
    <col min="3852" max="3852" width="4.85546875" customWidth="1"/>
    <col min="3853" max="3853" width="9.42578125" bestFit="1" customWidth="1"/>
    <col min="3854" max="3854" width="10.42578125" bestFit="1" customWidth="1"/>
    <col min="3855" max="3855" width="10.140625" bestFit="1" customWidth="1"/>
    <col min="4097" max="4097" width="2.7109375" bestFit="1" customWidth="1"/>
    <col min="4098" max="4098" width="24.85546875" customWidth="1"/>
    <col min="4099" max="4099" width="20.85546875" customWidth="1"/>
    <col min="4100" max="4100" width="4.42578125" bestFit="1" customWidth="1"/>
    <col min="4101" max="4101" width="8.42578125" bestFit="1" customWidth="1"/>
    <col min="4102" max="4102" width="10.85546875" bestFit="1" customWidth="1"/>
    <col min="4103" max="4103" width="11" bestFit="1" customWidth="1"/>
    <col min="4104" max="4104" width="9" bestFit="1" customWidth="1"/>
    <col min="4105" max="4105" width="9.5703125" bestFit="1" customWidth="1"/>
    <col min="4106" max="4106" width="8" bestFit="1" customWidth="1"/>
    <col min="4107" max="4107" width="10.42578125" bestFit="1" customWidth="1"/>
    <col min="4108" max="4108" width="4.85546875" customWidth="1"/>
    <col min="4109" max="4109" width="9.42578125" bestFit="1" customWidth="1"/>
    <col min="4110" max="4110" width="10.42578125" bestFit="1" customWidth="1"/>
    <col min="4111" max="4111" width="10.140625" bestFit="1" customWidth="1"/>
    <col min="4353" max="4353" width="2.7109375" bestFit="1" customWidth="1"/>
    <col min="4354" max="4354" width="24.85546875" customWidth="1"/>
    <col min="4355" max="4355" width="20.85546875" customWidth="1"/>
    <col min="4356" max="4356" width="4.42578125" bestFit="1" customWidth="1"/>
    <col min="4357" max="4357" width="8.42578125" bestFit="1" customWidth="1"/>
    <col min="4358" max="4358" width="10.85546875" bestFit="1" customWidth="1"/>
    <col min="4359" max="4359" width="11" bestFit="1" customWidth="1"/>
    <col min="4360" max="4360" width="9" bestFit="1" customWidth="1"/>
    <col min="4361" max="4361" width="9.5703125" bestFit="1" customWidth="1"/>
    <col min="4362" max="4362" width="8" bestFit="1" customWidth="1"/>
    <col min="4363" max="4363" width="10.42578125" bestFit="1" customWidth="1"/>
    <col min="4364" max="4364" width="4.85546875" customWidth="1"/>
    <col min="4365" max="4365" width="9.42578125" bestFit="1" customWidth="1"/>
    <col min="4366" max="4366" width="10.42578125" bestFit="1" customWidth="1"/>
    <col min="4367" max="4367" width="10.140625" bestFit="1" customWidth="1"/>
    <col min="4609" max="4609" width="2.7109375" bestFit="1" customWidth="1"/>
    <col min="4610" max="4610" width="24.85546875" customWidth="1"/>
    <col min="4611" max="4611" width="20.85546875" customWidth="1"/>
    <col min="4612" max="4612" width="4.42578125" bestFit="1" customWidth="1"/>
    <col min="4613" max="4613" width="8.42578125" bestFit="1" customWidth="1"/>
    <col min="4614" max="4614" width="10.85546875" bestFit="1" customWidth="1"/>
    <col min="4615" max="4615" width="11" bestFit="1" customWidth="1"/>
    <col min="4616" max="4616" width="9" bestFit="1" customWidth="1"/>
    <col min="4617" max="4617" width="9.5703125" bestFit="1" customWidth="1"/>
    <col min="4618" max="4618" width="8" bestFit="1" customWidth="1"/>
    <col min="4619" max="4619" width="10.42578125" bestFit="1" customWidth="1"/>
    <col min="4620" max="4620" width="4.85546875" customWidth="1"/>
    <col min="4621" max="4621" width="9.42578125" bestFit="1" customWidth="1"/>
    <col min="4622" max="4622" width="10.42578125" bestFit="1" customWidth="1"/>
    <col min="4623" max="4623" width="10.140625" bestFit="1" customWidth="1"/>
    <col min="4865" max="4865" width="2.7109375" bestFit="1" customWidth="1"/>
    <col min="4866" max="4866" width="24.85546875" customWidth="1"/>
    <col min="4867" max="4867" width="20.85546875" customWidth="1"/>
    <col min="4868" max="4868" width="4.42578125" bestFit="1" customWidth="1"/>
    <col min="4869" max="4869" width="8.42578125" bestFit="1" customWidth="1"/>
    <col min="4870" max="4870" width="10.85546875" bestFit="1" customWidth="1"/>
    <col min="4871" max="4871" width="11" bestFit="1" customWidth="1"/>
    <col min="4872" max="4872" width="9" bestFit="1" customWidth="1"/>
    <col min="4873" max="4873" width="9.5703125" bestFit="1" customWidth="1"/>
    <col min="4874" max="4874" width="8" bestFit="1" customWidth="1"/>
    <col min="4875" max="4875" width="10.42578125" bestFit="1" customWidth="1"/>
    <col min="4876" max="4876" width="4.85546875" customWidth="1"/>
    <col min="4877" max="4877" width="9.42578125" bestFit="1" customWidth="1"/>
    <col min="4878" max="4878" width="10.42578125" bestFit="1" customWidth="1"/>
    <col min="4879" max="4879" width="10.140625" bestFit="1" customWidth="1"/>
    <col min="5121" max="5121" width="2.7109375" bestFit="1" customWidth="1"/>
    <col min="5122" max="5122" width="24.85546875" customWidth="1"/>
    <col min="5123" max="5123" width="20.85546875" customWidth="1"/>
    <col min="5124" max="5124" width="4.42578125" bestFit="1" customWidth="1"/>
    <col min="5125" max="5125" width="8.42578125" bestFit="1" customWidth="1"/>
    <col min="5126" max="5126" width="10.85546875" bestFit="1" customWidth="1"/>
    <col min="5127" max="5127" width="11" bestFit="1" customWidth="1"/>
    <col min="5128" max="5128" width="9" bestFit="1" customWidth="1"/>
    <col min="5129" max="5129" width="9.5703125" bestFit="1" customWidth="1"/>
    <col min="5130" max="5130" width="8" bestFit="1" customWidth="1"/>
    <col min="5131" max="5131" width="10.42578125" bestFit="1" customWidth="1"/>
    <col min="5132" max="5132" width="4.85546875" customWidth="1"/>
    <col min="5133" max="5133" width="9.42578125" bestFit="1" customWidth="1"/>
    <col min="5134" max="5134" width="10.42578125" bestFit="1" customWidth="1"/>
    <col min="5135" max="5135" width="10.140625" bestFit="1" customWidth="1"/>
    <col min="5377" max="5377" width="2.7109375" bestFit="1" customWidth="1"/>
    <col min="5378" max="5378" width="24.85546875" customWidth="1"/>
    <col min="5379" max="5379" width="20.85546875" customWidth="1"/>
    <col min="5380" max="5380" width="4.42578125" bestFit="1" customWidth="1"/>
    <col min="5381" max="5381" width="8.42578125" bestFit="1" customWidth="1"/>
    <col min="5382" max="5382" width="10.85546875" bestFit="1" customWidth="1"/>
    <col min="5383" max="5383" width="11" bestFit="1" customWidth="1"/>
    <col min="5384" max="5384" width="9" bestFit="1" customWidth="1"/>
    <col min="5385" max="5385" width="9.5703125" bestFit="1" customWidth="1"/>
    <col min="5386" max="5386" width="8" bestFit="1" customWidth="1"/>
    <col min="5387" max="5387" width="10.42578125" bestFit="1" customWidth="1"/>
    <col min="5388" max="5388" width="4.85546875" customWidth="1"/>
    <col min="5389" max="5389" width="9.42578125" bestFit="1" customWidth="1"/>
    <col min="5390" max="5390" width="10.42578125" bestFit="1" customWidth="1"/>
    <col min="5391" max="5391" width="10.140625" bestFit="1" customWidth="1"/>
    <col min="5633" max="5633" width="2.7109375" bestFit="1" customWidth="1"/>
    <col min="5634" max="5634" width="24.85546875" customWidth="1"/>
    <col min="5635" max="5635" width="20.85546875" customWidth="1"/>
    <col min="5636" max="5636" width="4.42578125" bestFit="1" customWidth="1"/>
    <col min="5637" max="5637" width="8.42578125" bestFit="1" customWidth="1"/>
    <col min="5638" max="5638" width="10.85546875" bestFit="1" customWidth="1"/>
    <col min="5639" max="5639" width="11" bestFit="1" customWidth="1"/>
    <col min="5640" max="5640" width="9" bestFit="1" customWidth="1"/>
    <col min="5641" max="5641" width="9.5703125" bestFit="1" customWidth="1"/>
    <col min="5642" max="5642" width="8" bestFit="1" customWidth="1"/>
    <col min="5643" max="5643" width="10.42578125" bestFit="1" customWidth="1"/>
    <col min="5644" max="5644" width="4.85546875" customWidth="1"/>
    <col min="5645" max="5645" width="9.42578125" bestFit="1" customWidth="1"/>
    <col min="5646" max="5646" width="10.42578125" bestFit="1" customWidth="1"/>
    <col min="5647" max="5647" width="10.140625" bestFit="1" customWidth="1"/>
    <col min="5889" max="5889" width="2.7109375" bestFit="1" customWidth="1"/>
    <col min="5890" max="5890" width="24.85546875" customWidth="1"/>
    <col min="5891" max="5891" width="20.85546875" customWidth="1"/>
    <col min="5892" max="5892" width="4.42578125" bestFit="1" customWidth="1"/>
    <col min="5893" max="5893" width="8.42578125" bestFit="1" customWidth="1"/>
    <col min="5894" max="5894" width="10.85546875" bestFit="1" customWidth="1"/>
    <col min="5895" max="5895" width="11" bestFit="1" customWidth="1"/>
    <col min="5896" max="5896" width="9" bestFit="1" customWidth="1"/>
    <col min="5897" max="5897" width="9.5703125" bestFit="1" customWidth="1"/>
    <col min="5898" max="5898" width="8" bestFit="1" customWidth="1"/>
    <col min="5899" max="5899" width="10.42578125" bestFit="1" customWidth="1"/>
    <col min="5900" max="5900" width="4.85546875" customWidth="1"/>
    <col min="5901" max="5901" width="9.42578125" bestFit="1" customWidth="1"/>
    <col min="5902" max="5902" width="10.42578125" bestFit="1" customWidth="1"/>
    <col min="5903" max="5903" width="10.140625" bestFit="1" customWidth="1"/>
    <col min="6145" max="6145" width="2.7109375" bestFit="1" customWidth="1"/>
    <col min="6146" max="6146" width="24.85546875" customWidth="1"/>
    <col min="6147" max="6147" width="20.85546875" customWidth="1"/>
    <col min="6148" max="6148" width="4.42578125" bestFit="1" customWidth="1"/>
    <col min="6149" max="6149" width="8.42578125" bestFit="1" customWidth="1"/>
    <col min="6150" max="6150" width="10.85546875" bestFit="1" customWidth="1"/>
    <col min="6151" max="6151" width="11" bestFit="1" customWidth="1"/>
    <col min="6152" max="6152" width="9" bestFit="1" customWidth="1"/>
    <col min="6153" max="6153" width="9.5703125" bestFit="1" customWidth="1"/>
    <col min="6154" max="6154" width="8" bestFit="1" customWidth="1"/>
    <col min="6155" max="6155" width="10.42578125" bestFit="1" customWidth="1"/>
    <col min="6156" max="6156" width="4.85546875" customWidth="1"/>
    <col min="6157" max="6157" width="9.42578125" bestFit="1" customWidth="1"/>
    <col min="6158" max="6158" width="10.42578125" bestFit="1" customWidth="1"/>
    <col min="6159" max="6159" width="10.140625" bestFit="1" customWidth="1"/>
    <col min="6401" max="6401" width="2.7109375" bestFit="1" customWidth="1"/>
    <col min="6402" max="6402" width="24.85546875" customWidth="1"/>
    <col min="6403" max="6403" width="20.85546875" customWidth="1"/>
    <col min="6404" max="6404" width="4.42578125" bestFit="1" customWidth="1"/>
    <col min="6405" max="6405" width="8.42578125" bestFit="1" customWidth="1"/>
    <col min="6406" max="6406" width="10.85546875" bestFit="1" customWidth="1"/>
    <col min="6407" max="6407" width="11" bestFit="1" customWidth="1"/>
    <col min="6408" max="6408" width="9" bestFit="1" customWidth="1"/>
    <col min="6409" max="6409" width="9.5703125" bestFit="1" customWidth="1"/>
    <col min="6410" max="6410" width="8" bestFit="1" customWidth="1"/>
    <col min="6411" max="6411" width="10.42578125" bestFit="1" customWidth="1"/>
    <col min="6412" max="6412" width="4.85546875" customWidth="1"/>
    <col min="6413" max="6413" width="9.42578125" bestFit="1" customWidth="1"/>
    <col min="6414" max="6414" width="10.42578125" bestFit="1" customWidth="1"/>
    <col min="6415" max="6415" width="10.140625" bestFit="1" customWidth="1"/>
    <col min="6657" max="6657" width="2.7109375" bestFit="1" customWidth="1"/>
    <col min="6658" max="6658" width="24.85546875" customWidth="1"/>
    <col min="6659" max="6659" width="20.85546875" customWidth="1"/>
    <col min="6660" max="6660" width="4.42578125" bestFit="1" customWidth="1"/>
    <col min="6661" max="6661" width="8.42578125" bestFit="1" customWidth="1"/>
    <col min="6662" max="6662" width="10.85546875" bestFit="1" customWidth="1"/>
    <col min="6663" max="6663" width="11" bestFit="1" customWidth="1"/>
    <col min="6664" max="6664" width="9" bestFit="1" customWidth="1"/>
    <col min="6665" max="6665" width="9.5703125" bestFit="1" customWidth="1"/>
    <col min="6666" max="6666" width="8" bestFit="1" customWidth="1"/>
    <col min="6667" max="6667" width="10.42578125" bestFit="1" customWidth="1"/>
    <col min="6668" max="6668" width="4.85546875" customWidth="1"/>
    <col min="6669" max="6669" width="9.42578125" bestFit="1" customWidth="1"/>
    <col min="6670" max="6670" width="10.42578125" bestFit="1" customWidth="1"/>
    <col min="6671" max="6671" width="10.140625" bestFit="1" customWidth="1"/>
    <col min="6913" max="6913" width="2.7109375" bestFit="1" customWidth="1"/>
    <col min="6914" max="6914" width="24.85546875" customWidth="1"/>
    <col min="6915" max="6915" width="20.85546875" customWidth="1"/>
    <col min="6916" max="6916" width="4.42578125" bestFit="1" customWidth="1"/>
    <col min="6917" max="6917" width="8.42578125" bestFit="1" customWidth="1"/>
    <col min="6918" max="6918" width="10.85546875" bestFit="1" customWidth="1"/>
    <col min="6919" max="6919" width="11" bestFit="1" customWidth="1"/>
    <col min="6920" max="6920" width="9" bestFit="1" customWidth="1"/>
    <col min="6921" max="6921" width="9.5703125" bestFit="1" customWidth="1"/>
    <col min="6922" max="6922" width="8" bestFit="1" customWidth="1"/>
    <col min="6923" max="6923" width="10.42578125" bestFit="1" customWidth="1"/>
    <col min="6924" max="6924" width="4.85546875" customWidth="1"/>
    <col min="6925" max="6925" width="9.42578125" bestFit="1" customWidth="1"/>
    <col min="6926" max="6926" width="10.42578125" bestFit="1" customWidth="1"/>
    <col min="6927" max="6927" width="10.140625" bestFit="1" customWidth="1"/>
    <col min="7169" max="7169" width="2.7109375" bestFit="1" customWidth="1"/>
    <col min="7170" max="7170" width="24.85546875" customWidth="1"/>
    <col min="7171" max="7171" width="20.85546875" customWidth="1"/>
    <col min="7172" max="7172" width="4.42578125" bestFit="1" customWidth="1"/>
    <col min="7173" max="7173" width="8.42578125" bestFit="1" customWidth="1"/>
    <col min="7174" max="7174" width="10.85546875" bestFit="1" customWidth="1"/>
    <col min="7175" max="7175" width="11" bestFit="1" customWidth="1"/>
    <col min="7176" max="7176" width="9" bestFit="1" customWidth="1"/>
    <col min="7177" max="7177" width="9.5703125" bestFit="1" customWidth="1"/>
    <col min="7178" max="7178" width="8" bestFit="1" customWidth="1"/>
    <col min="7179" max="7179" width="10.42578125" bestFit="1" customWidth="1"/>
    <col min="7180" max="7180" width="4.85546875" customWidth="1"/>
    <col min="7181" max="7181" width="9.42578125" bestFit="1" customWidth="1"/>
    <col min="7182" max="7182" width="10.42578125" bestFit="1" customWidth="1"/>
    <col min="7183" max="7183" width="10.140625" bestFit="1" customWidth="1"/>
    <col min="7425" max="7425" width="2.7109375" bestFit="1" customWidth="1"/>
    <col min="7426" max="7426" width="24.85546875" customWidth="1"/>
    <col min="7427" max="7427" width="20.85546875" customWidth="1"/>
    <col min="7428" max="7428" width="4.42578125" bestFit="1" customWidth="1"/>
    <col min="7429" max="7429" width="8.42578125" bestFit="1" customWidth="1"/>
    <col min="7430" max="7430" width="10.85546875" bestFit="1" customWidth="1"/>
    <col min="7431" max="7431" width="11" bestFit="1" customWidth="1"/>
    <col min="7432" max="7432" width="9" bestFit="1" customWidth="1"/>
    <col min="7433" max="7433" width="9.5703125" bestFit="1" customWidth="1"/>
    <col min="7434" max="7434" width="8" bestFit="1" customWidth="1"/>
    <col min="7435" max="7435" width="10.42578125" bestFit="1" customWidth="1"/>
    <col min="7436" max="7436" width="4.85546875" customWidth="1"/>
    <col min="7437" max="7437" width="9.42578125" bestFit="1" customWidth="1"/>
    <col min="7438" max="7438" width="10.42578125" bestFit="1" customWidth="1"/>
    <col min="7439" max="7439" width="10.140625" bestFit="1" customWidth="1"/>
    <col min="7681" max="7681" width="2.7109375" bestFit="1" customWidth="1"/>
    <col min="7682" max="7682" width="24.85546875" customWidth="1"/>
    <col min="7683" max="7683" width="20.85546875" customWidth="1"/>
    <col min="7684" max="7684" width="4.42578125" bestFit="1" customWidth="1"/>
    <col min="7685" max="7685" width="8.42578125" bestFit="1" customWidth="1"/>
    <col min="7686" max="7686" width="10.85546875" bestFit="1" customWidth="1"/>
    <col min="7687" max="7687" width="11" bestFit="1" customWidth="1"/>
    <col min="7688" max="7688" width="9" bestFit="1" customWidth="1"/>
    <col min="7689" max="7689" width="9.5703125" bestFit="1" customWidth="1"/>
    <col min="7690" max="7690" width="8" bestFit="1" customWidth="1"/>
    <col min="7691" max="7691" width="10.42578125" bestFit="1" customWidth="1"/>
    <col min="7692" max="7692" width="4.85546875" customWidth="1"/>
    <col min="7693" max="7693" width="9.42578125" bestFit="1" customWidth="1"/>
    <col min="7694" max="7694" width="10.42578125" bestFit="1" customWidth="1"/>
    <col min="7695" max="7695" width="10.140625" bestFit="1" customWidth="1"/>
    <col min="7937" max="7937" width="2.7109375" bestFit="1" customWidth="1"/>
    <col min="7938" max="7938" width="24.85546875" customWidth="1"/>
    <col min="7939" max="7939" width="20.85546875" customWidth="1"/>
    <col min="7940" max="7940" width="4.42578125" bestFit="1" customWidth="1"/>
    <col min="7941" max="7941" width="8.42578125" bestFit="1" customWidth="1"/>
    <col min="7942" max="7942" width="10.85546875" bestFit="1" customWidth="1"/>
    <col min="7943" max="7943" width="11" bestFit="1" customWidth="1"/>
    <col min="7944" max="7944" width="9" bestFit="1" customWidth="1"/>
    <col min="7945" max="7945" width="9.5703125" bestFit="1" customWidth="1"/>
    <col min="7946" max="7946" width="8" bestFit="1" customWidth="1"/>
    <col min="7947" max="7947" width="10.42578125" bestFit="1" customWidth="1"/>
    <col min="7948" max="7948" width="4.85546875" customWidth="1"/>
    <col min="7949" max="7949" width="9.42578125" bestFit="1" customWidth="1"/>
    <col min="7950" max="7950" width="10.42578125" bestFit="1" customWidth="1"/>
    <col min="7951" max="7951" width="10.140625" bestFit="1" customWidth="1"/>
    <col min="8193" max="8193" width="2.7109375" bestFit="1" customWidth="1"/>
    <col min="8194" max="8194" width="24.85546875" customWidth="1"/>
    <col min="8195" max="8195" width="20.85546875" customWidth="1"/>
    <col min="8196" max="8196" width="4.42578125" bestFit="1" customWidth="1"/>
    <col min="8197" max="8197" width="8.42578125" bestFit="1" customWidth="1"/>
    <col min="8198" max="8198" width="10.85546875" bestFit="1" customWidth="1"/>
    <col min="8199" max="8199" width="11" bestFit="1" customWidth="1"/>
    <col min="8200" max="8200" width="9" bestFit="1" customWidth="1"/>
    <col min="8201" max="8201" width="9.5703125" bestFit="1" customWidth="1"/>
    <col min="8202" max="8202" width="8" bestFit="1" customWidth="1"/>
    <col min="8203" max="8203" width="10.42578125" bestFit="1" customWidth="1"/>
    <col min="8204" max="8204" width="4.85546875" customWidth="1"/>
    <col min="8205" max="8205" width="9.42578125" bestFit="1" customWidth="1"/>
    <col min="8206" max="8206" width="10.42578125" bestFit="1" customWidth="1"/>
    <col min="8207" max="8207" width="10.140625" bestFit="1" customWidth="1"/>
    <col min="8449" max="8449" width="2.7109375" bestFit="1" customWidth="1"/>
    <col min="8450" max="8450" width="24.85546875" customWidth="1"/>
    <col min="8451" max="8451" width="20.85546875" customWidth="1"/>
    <col min="8452" max="8452" width="4.42578125" bestFit="1" customWidth="1"/>
    <col min="8453" max="8453" width="8.42578125" bestFit="1" customWidth="1"/>
    <col min="8454" max="8454" width="10.85546875" bestFit="1" customWidth="1"/>
    <col min="8455" max="8455" width="11" bestFit="1" customWidth="1"/>
    <col min="8456" max="8456" width="9" bestFit="1" customWidth="1"/>
    <col min="8457" max="8457" width="9.5703125" bestFit="1" customWidth="1"/>
    <col min="8458" max="8458" width="8" bestFit="1" customWidth="1"/>
    <col min="8459" max="8459" width="10.42578125" bestFit="1" customWidth="1"/>
    <col min="8460" max="8460" width="4.85546875" customWidth="1"/>
    <col min="8461" max="8461" width="9.42578125" bestFit="1" customWidth="1"/>
    <col min="8462" max="8462" width="10.42578125" bestFit="1" customWidth="1"/>
    <col min="8463" max="8463" width="10.140625" bestFit="1" customWidth="1"/>
    <col min="8705" max="8705" width="2.7109375" bestFit="1" customWidth="1"/>
    <col min="8706" max="8706" width="24.85546875" customWidth="1"/>
    <col min="8707" max="8707" width="20.85546875" customWidth="1"/>
    <col min="8708" max="8708" width="4.42578125" bestFit="1" customWidth="1"/>
    <col min="8709" max="8709" width="8.42578125" bestFit="1" customWidth="1"/>
    <col min="8710" max="8710" width="10.85546875" bestFit="1" customWidth="1"/>
    <col min="8711" max="8711" width="11" bestFit="1" customWidth="1"/>
    <col min="8712" max="8712" width="9" bestFit="1" customWidth="1"/>
    <col min="8713" max="8713" width="9.5703125" bestFit="1" customWidth="1"/>
    <col min="8714" max="8714" width="8" bestFit="1" customWidth="1"/>
    <col min="8715" max="8715" width="10.42578125" bestFit="1" customWidth="1"/>
    <col min="8716" max="8716" width="4.85546875" customWidth="1"/>
    <col min="8717" max="8717" width="9.42578125" bestFit="1" customWidth="1"/>
    <col min="8718" max="8718" width="10.42578125" bestFit="1" customWidth="1"/>
    <col min="8719" max="8719" width="10.140625" bestFit="1" customWidth="1"/>
    <col min="8961" max="8961" width="2.7109375" bestFit="1" customWidth="1"/>
    <col min="8962" max="8962" width="24.85546875" customWidth="1"/>
    <col min="8963" max="8963" width="20.85546875" customWidth="1"/>
    <col min="8964" max="8964" width="4.42578125" bestFit="1" customWidth="1"/>
    <col min="8965" max="8965" width="8.42578125" bestFit="1" customWidth="1"/>
    <col min="8966" max="8966" width="10.85546875" bestFit="1" customWidth="1"/>
    <col min="8967" max="8967" width="11" bestFit="1" customWidth="1"/>
    <col min="8968" max="8968" width="9" bestFit="1" customWidth="1"/>
    <col min="8969" max="8969" width="9.5703125" bestFit="1" customWidth="1"/>
    <col min="8970" max="8970" width="8" bestFit="1" customWidth="1"/>
    <col min="8971" max="8971" width="10.42578125" bestFit="1" customWidth="1"/>
    <col min="8972" max="8972" width="4.85546875" customWidth="1"/>
    <col min="8973" max="8973" width="9.42578125" bestFit="1" customWidth="1"/>
    <col min="8974" max="8974" width="10.42578125" bestFit="1" customWidth="1"/>
    <col min="8975" max="8975" width="10.140625" bestFit="1" customWidth="1"/>
    <col min="9217" max="9217" width="2.7109375" bestFit="1" customWidth="1"/>
    <col min="9218" max="9218" width="24.85546875" customWidth="1"/>
    <col min="9219" max="9219" width="20.85546875" customWidth="1"/>
    <col min="9220" max="9220" width="4.42578125" bestFit="1" customWidth="1"/>
    <col min="9221" max="9221" width="8.42578125" bestFit="1" customWidth="1"/>
    <col min="9222" max="9222" width="10.85546875" bestFit="1" customWidth="1"/>
    <col min="9223" max="9223" width="11" bestFit="1" customWidth="1"/>
    <col min="9224" max="9224" width="9" bestFit="1" customWidth="1"/>
    <col min="9225" max="9225" width="9.5703125" bestFit="1" customWidth="1"/>
    <col min="9226" max="9226" width="8" bestFit="1" customWidth="1"/>
    <col min="9227" max="9227" width="10.42578125" bestFit="1" customWidth="1"/>
    <col min="9228" max="9228" width="4.85546875" customWidth="1"/>
    <col min="9229" max="9229" width="9.42578125" bestFit="1" customWidth="1"/>
    <col min="9230" max="9230" width="10.42578125" bestFit="1" customWidth="1"/>
    <col min="9231" max="9231" width="10.140625" bestFit="1" customWidth="1"/>
    <col min="9473" max="9473" width="2.7109375" bestFit="1" customWidth="1"/>
    <col min="9474" max="9474" width="24.85546875" customWidth="1"/>
    <col min="9475" max="9475" width="20.85546875" customWidth="1"/>
    <col min="9476" max="9476" width="4.42578125" bestFit="1" customWidth="1"/>
    <col min="9477" max="9477" width="8.42578125" bestFit="1" customWidth="1"/>
    <col min="9478" max="9478" width="10.85546875" bestFit="1" customWidth="1"/>
    <col min="9479" max="9479" width="11" bestFit="1" customWidth="1"/>
    <col min="9480" max="9480" width="9" bestFit="1" customWidth="1"/>
    <col min="9481" max="9481" width="9.5703125" bestFit="1" customWidth="1"/>
    <col min="9482" max="9482" width="8" bestFit="1" customWidth="1"/>
    <col min="9483" max="9483" width="10.42578125" bestFit="1" customWidth="1"/>
    <col min="9484" max="9484" width="4.85546875" customWidth="1"/>
    <col min="9485" max="9485" width="9.42578125" bestFit="1" customWidth="1"/>
    <col min="9486" max="9486" width="10.42578125" bestFit="1" customWidth="1"/>
    <col min="9487" max="9487" width="10.140625" bestFit="1" customWidth="1"/>
    <col min="9729" max="9729" width="2.7109375" bestFit="1" customWidth="1"/>
    <col min="9730" max="9730" width="24.85546875" customWidth="1"/>
    <col min="9731" max="9731" width="20.85546875" customWidth="1"/>
    <col min="9732" max="9732" width="4.42578125" bestFit="1" customWidth="1"/>
    <col min="9733" max="9733" width="8.42578125" bestFit="1" customWidth="1"/>
    <col min="9734" max="9734" width="10.85546875" bestFit="1" customWidth="1"/>
    <col min="9735" max="9735" width="11" bestFit="1" customWidth="1"/>
    <col min="9736" max="9736" width="9" bestFit="1" customWidth="1"/>
    <col min="9737" max="9737" width="9.5703125" bestFit="1" customWidth="1"/>
    <col min="9738" max="9738" width="8" bestFit="1" customWidth="1"/>
    <col min="9739" max="9739" width="10.42578125" bestFit="1" customWidth="1"/>
    <col min="9740" max="9740" width="4.85546875" customWidth="1"/>
    <col min="9741" max="9741" width="9.42578125" bestFit="1" customWidth="1"/>
    <col min="9742" max="9742" width="10.42578125" bestFit="1" customWidth="1"/>
    <col min="9743" max="9743" width="10.140625" bestFit="1" customWidth="1"/>
    <col min="9985" max="9985" width="2.7109375" bestFit="1" customWidth="1"/>
    <col min="9986" max="9986" width="24.85546875" customWidth="1"/>
    <col min="9987" max="9987" width="20.85546875" customWidth="1"/>
    <col min="9988" max="9988" width="4.42578125" bestFit="1" customWidth="1"/>
    <col min="9989" max="9989" width="8.42578125" bestFit="1" customWidth="1"/>
    <col min="9990" max="9990" width="10.85546875" bestFit="1" customWidth="1"/>
    <col min="9991" max="9991" width="11" bestFit="1" customWidth="1"/>
    <col min="9992" max="9992" width="9" bestFit="1" customWidth="1"/>
    <col min="9993" max="9993" width="9.5703125" bestFit="1" customWidth="1"/>
    <col min="9994" max="9994" width="8" bestFit="1" customWidth="1"/>
    <col min="9995" max="9995" width="10.42578125" bestFit="1" customWidth="1"/>
    <col min="9996" max="9996" width="4.85546875" customWidth="1"/>
    <col min="9997" max="9997" width="9.42578125" bestFit="1" customWidth="1"/>
    <col min="9998" max="9998" width="10.42578125" bestFit="1" customWidth="1"/>
    <col min="9999" max="9999" width="10.140625" bestFit="1" customWidth="1"/>
    <col min="10241" max="10241" width="2.7109375" bestFit="1" customWidth="1"/>
    <col min="10242" max="10242" width="24.85546875" customWidth="1"/>
    <col min="10243" max="10243" width="20.85546875" customWidth="1"/>
    <col min="10244" max="10244" width="4.42578125" bestFit="1" customWidth="1"/>
    <col min="10245" max="10245" width="8.42578125" bestFit="1" customWidth="1"/>
    <col min="10246" max="10246" width="10.85546875" bestFit="1" customWidth="1"/>
    <col min="10247" max="10247" width="11" bestFit="1" customWidth="1"/>
    <col min="10248" max="10248" width="9" bestFit="1" customWidth="1"/>
    <col min="10249" max="10249" width="9.5703125" bestFit="1" customWidth="1"/>
    <col min="10250" max="10250" width="8" bestFit="1" customWidth="1"/>
    <col min="10251" max="10251" width="10.42578125" bestFit="1" customWidth="1"/>
    <col min="10252" max="10252" width="4.85546875" customWidth="1"/>
    <col min="10253" max="10253" width="9.42578125" bestFit="1" customWidth="1"/>
    <col min="10254" max="10254" width="10.42578125" bestFit="1" customWidth="1"/>
    <col min="10255" max="10255" width="10.140625" bestFit="1" customWidth="1"/>
    <col min="10497" max="10497" width="2.7109375" bestFit="1" customWidth="1"/>
    <col min="10498" max="10498" width="24.85546875" customWidth="1"/>
    <col min="10499" max="10499" width="20.85546875" customWidth="1"/>
    <col min="10500" max="10500" width="4.42578125" bestFit="1" customWidth="1"/>
    <col min="10501" max="10501" width="8.42578125" bestFit="1" customWidth="1"/>
    <col min="10502" max="10502" width="10.85546875" bestFit="1" customWidth="1"/>
    <col min="10503" max="10503" width="11" bestFit="1" customWidth="1"/>
    <col min="10504" max="10504" width="9" bestFit="1" customWidth="1"/>
    <col min="10505" max="10505" width="9.5703125" bestFit="1" customWidth="1"/>
    <col min="10506" max="10506" width="8" bestFit="1" customWidth="1"/>
    <col min="10507" max="10507" width="10.42578125" bestFit="1" customWidth="1"/>
    <col min="10508" max="10508" width="4.85546875" customWidth="1"/>
    <col min="10509" max="10509" width="9.42578125" bestFit="1" customWidth="1"/>
    <col min="10510" max="10510" width="10.42578125" bestFit="1" customWidth="1"/>
    <col min="10511" max="10511" width="10.140625" bestFit="1" customWidth="1"/>
    <col min="10753" max="10753" width="2.7109375" bestFit="1" customWidth="1"/>
    <col min="10754" max="10754" width="24.85546875" customWidth="1"/>
    <col min="10755" max="10755" width="20.85546875" customWidth="1"/>
    <col min="10756" max="10756" width="4.42578125" bestFit="1" customWidth="1"/>
    <col min="10757" max="10757" width="8.42578125" bestFit="1" customWidth="1"/>
    <col min="10758" max="10758" width="10.85546875" bestFit="1" customWidth="1"/>
    <col min="10759" max="10759" width="11" bestFit="1" customWidth="1"/>
    <col min="10760" max="10760" width="9" bestFit="1" customWidth="1"/>
    <col min="10761" max="10761" width="9.5703125" bestFit="1" customWidth="1"/>
    <col min="10762" max="10762" width="8" bestFit="1" customWidth="1"/>
    <col min="10763" max="10763" width="10.42578125" bestFit="1" customWidth="1"/>
    <col min="10764" max="10764" width="4.85546875" customWidth="1"/>
    <col min="10765" max="10765" width="9.42578125" bestFit="1" customWidth="1"/>
    <col min="10766" max="10766" width="10.42578125" bestFit="1" customWidth="1"/>
    <col min="10767" max="10767" width="10.140625" bestFit="1" customWidth="1"/>
    <col min="11009" max="11009" width="2.7109375" bestFit="1" customWidth="1"/>
    <col min="11010" max="11010" width="24.85546875" customWidth="1"/>
    <col min="11011" max="11011" width="20.85546875" customWidth="1"/>
    <col min="11012" max="11012" width="4.42578125" bestFit="1" customWidth="1"/>
    <col min="11013" max="11013" width="8.42578125" bestFit="1" customWidth="1"/>
    <col min="11014" max="11014" width="10.85546875" bestFit="1" customWidth="1"/>
    <col min="11015" max="11015" width="11" bestFit="1" customWidth="1"/>
    <col min="11016" max="11016" width="9" bestFit="1" customWidth="1"/>
    <col min="11017" max="11017" width="9.5703125" bestFit="1" customWidth="1"/>
    <col min="11018" max="11018" width="8" bestFit="1" customWidth="1"/>
    <col min="11019" max="11019" width="10.42578125" bestFit="1" customWidth="1"/>
    <col min="11020" max="11020" width="4.85546875" customWidth="1"/>
    <col min="11021" max="11021" width="9.42578125" bestFit="1" customWidth="1"/>
    <col min="11022" max="11022" width="10.42578125" bestFit="1" customWidth="1"/>
    <col min="11023" max="11023" width="10.140625" bestFit="1" customWidth="1"/>
    <col min="11265" max="11265" width="2.7109375" bestFit="1" customWidth="1"/>
    <col min="11266" max="11266" width="24.85546875" customWidth="1"/>
    <col min="11267" max="11267" width="20.85546875" customWidth="1"/>
    <col min="11268" max="11268" width="4.42578125" bestFit="1" customWidth="1"/>
    <col min="11269" max="11269" width="8.42578125" bestFit="1" customWidth="1"/>
    <col min="11270" max="11270" width="10.85546875" bestFit="1" customWidth="1"/>
    <col min="11271" max="11271" width="11" bestFit="1" customWidth="1"/>
    <col min="11272" max="11272" width="9" bestFit="1" customWidth="1"/>
    <col min="11273" max="11273" width="9.5703125" bestFit="1" customWidth="1"/>
    <col min="11274" max="11274" width="8" bestFit="1" customWidth="1"/>
    <col min="11275" max="11275" width="10.42578125" bestFit="1" customWidth="1"/>
    <col min="11276" max="11276" width="4.85546875" customWidth="1"/>
    <col min="11277" max="11277" width="9.42578125" bestFit="1" customWidth="1"/>
    <col min="11278" max="11278" width="10.42578125" bestFit="1" customWidth="1"/>
    <col min="11279" max="11279" width="10.140625" bestFit="1" customWidth="1"/>
    <col min="11521" max="11521" width="2.7109375" bestFit="1" customWidth="1"/>
    <col min="11522" max="11522" width="24.85546875" customWidth="1"/>
    <col min="11523" max="11523" width="20.85546875" customWidth="1"/>
    <col min="11524" max="11524" width="4.42578125" bestFit="1" customWidth="1"/>
    <col min="11525" max="11525" width="8.42578125" bestFit="1" customWidth="1"/>
    <col min="11526" max="11526" width="10.85546875" bestFit="1" customWidth="1"/>
    <col min="11527" max="11527" width="11" bestFit="1" customWidth="1"/>
    <col min="11528" max="11528" width="9" bestFit="1" customWidth="1"/>
    <col min="11529" max="11529" width="9.5703125" bestFit="1" customWidth="1"/>
    <col min="11530" max="11530" width="8" bestFit="1" customWidth="1"/>
    <col min="11531" max="11531" width="10.42578125" bestFit="1" customWidth="1"/>
    <col min="11532" max="11532" width="4.85546875" customWidth="1"/>
    <col min="11533" max="11533" width="9.42578125" bestFit="1" customWidth="1"/>
    <col min="11534" max="11534" width="10.42578125" bestFit="1" customWidth="1"/>
    <col min="11535" max="11535" width="10.140625" bestFit="1" customWidth="1"/>
    <col min="11777" max="11777" width="2.7109375" bestFit="1" customWidth="1"/>
    <col min="11778" max="11778" width="24.85546875" customWidth="1"/>
    <col min="11779" max="11779" width="20.85546875" customWidth="1"/>
    <col min="11780" max="11780" width="4.42578125" bestFit="1" customWidth="1"/>
    <col min="11781" max="11781" width="8.42578125" bestFit="1" customWidth="1"/>
    <col min="11782" max="11782" width="10.85546875" bestFit="1" customWidth="1"/>
    <col min="11783" max="11783" width="11" bestFit="1" customWidth="1"/>
    <col min="11784" max="11784" width="9" bestFit="1" customWidth="1"/>
    <col min="11785" max="11785" width="9.5703125" bestFit="1" customWidth="1"/>
    <col min="11786" max="11786" width="8" bestFit="1" customWidth="1"/>
    <col min="11787" max="11787" width="10.42578125" bestFit="1" customWidth="1"/>
    <col min="11788" max="11788" width="4.85546875" customWidth="1"/>
    <col min="11789" max="11789" width="9.42578125" bestFit="1" customWidth="1"/>
    <col min="11790" max="11790" width="10.42578125" bestFit="1" customWidth="1"/>
    <col min="11791" max="11791" width="10.140625" bestFit="1" customWidth="1"/>
    <col min="12033" max="12033" width="2.7109375" bestFit="1" customWidth="1"/>
    <col min="12034" max="12034" width="24.85546875" customWidth="1"/>
    <col min="12035" max="12035" width="20.85546875" customWidth="1"/>
    <col min="12036" max="12036" width="4.42578125" bestFit="1" customWidth="1"/>
    <col min="12037" max="12037" width="8.42578125" bestFit="1" customWidth="1"/>
    <col min="12038" max="12038" width="10.85546875" bestFit="1" customWidth="1"/>
    <col min="12039" max="12039" width="11" bestFit="1" customWidth="1"/>
    <col min="12040" max="12040" width="9" bestFit="1" customWidth="1"/>
    <col min="12041" max="12041" width="9.5703125" bestFit="1" customWidth="1"/>
    <col min="12042" max="12042" width="8" bestFit="1" customWidth="1"/>
    <col min="12043" max="12043" width="10.42578125" bestFit="1" customWidth="1"/>
    <col min="12044" max="12044" width="4.85546875" customWidth="1"/>
    <col min="12045" max="12045" width="9.42578125" bestFit="1" customWidth="1"/>
    <col min="12046" max="12046" width="10.42578125" bestFit="1" customWidth="1"/>
    <col min="12047" max="12047" width="10.140625" bestFit="1" customWidth="1"/>
    <col min="12289" max="12289" width="2.7109375" bestFit="1" customWidth="1"/>
    <col min="12290" max="12290" width="24.85546875" customWidth="1"/>
    <col min="12291" max="12291" width="20.85546875" customWidth="1"/>
    <col min="12292" max="12292" width="4.42578125" bestFit="1" customWidth="1"/>
    <col min="12293" max="12293" width="8.42578125" bestFit="1" customWidth="1"/>
    <col min="12294" max="12294" width="10.85546875" bestFit="1" customWidth="1"/>
    <col min="12295" max="12295" width="11" bestFit="1" customWidth="1"/>
    <col min="12296" max="12296" width="9" bestFit="1" customWidth="1"/>
    <col min="12297" max="12297" width="9.5703125" bestFit="1" customWidth="1"/>
    <col min="12298" max="12298" width="8" bestFit="1" customWidth="1"/>
    <col min="12299" max="12299" width="10.42578125" bestFit="1" customWidth="1"/>
    <col min="12300" max="12300" width="4.85546875" customWidth="1"/>
    <col min="12301" max="12301" width="9.42578125" bestFit="1" customWidth="1"/>
    <col min="12302" max="12302" width="10.42578125" bestFit="1" customWidth="1"/>
    <col min="12303" max="12303" width="10.140625" bestFit="1" customWidth="1"/>
    <col min="12545" max="12545" width="2.7109375" bestFit="1" customWidth="1"/>
    <col min="12546" max="12546" width="24.85546875" customWidth="1"/>
    <col min="12547" max="12547" width="20.85546875" customWidth="1"/>
    <col min="12548" max="12548" width="4.42578125" bestFit="1" customWidth="1"/>
    <col min="12549" max="12549" width="8.42578125" bestFit="1" customWidth="1"/>
    <col min="12550" max="12550" width="10.85546875" bestFit="1" customWidth="1"/>
    <col min="12551" max="12551" width="11" bestFit="1" customWidth="1"/>
    <col min="12552" max="12552" width="9" bestFit="1" customWidth="1"/>
    <col min="12553" max="12553" width="9.5703125" bestFit="1" customWidth="1"/>
    <col min="12554" max="12554" width="8" bestFit="1" customWidth="1"/>
    <col min="12555" max="12555" width="10.42578125" bestFit="1" customWidth="1"/>
    <col min="12556" max="12556" width="4.85546875" customWidth="1"/>
    <col min="12557" max="12557" width="9.42578125" bestFit="1" customWidth="1"/>
    <col min="12558" max="12558" width="10.42578125" bestFit="1" customWidth="1"/>
    <col min="12559" max="12559" width="10.140625" bestFit="1" customWidth="1"/>
    <col min="12801" max="12801" width="2.7109375" bestFit="1" customWidth="1"/>
    <col min="12802" max="12802" width="24.85546875" customWidth="1"/>
    <col min="12803" max="12803" width="20.85546875" customWidth="1"/>
    <col min="12804" max="12804" width="4.42578125" bestFit="1" customWidth="1"/>
    <col min="12805" max="12805" width="8.42578125" bestFit="1" customWidth="1"/>
    <col min="12806" max="12806" width="10.85546875" bestFit="1" customWidth="1"/>
    <col min="12807" max="12807" width="11" bestFit="1" customWidth="1"/>
    <col min="12808" max="12808" width="9" bestFit="1" customWidth="1"/>
    <col min="12809" max="12809" width="9.5703125" bestFit="1" customWidth="1"/>
    <col min="12810" max="12810" width="8" bestFit="1" customWidth="1"/>
    <col min="12811" max="12811" width="10.42578125" bestFit="1" customWidth="1"/>
    <col min="12812" max="12812" width="4.85546875" customWidth="1"/>
    <col min="12813" max="12813" width="9.42578125" bestFit="1" customWidth="1"/>
    <col min="12814" max="12814" width="10.42578125" bestFit="1" customWidth="1"/>
    <col min="12815" max="12815" width="10.140625" bestFit="1" customWidth="1"/>
    <col min="13057" max="13057" width="2.7109375" bestFit="1" customWidth="1"/>
    <col min="13058" max="13058" width="24.85546875" customWidth="1"/>
    <col min="13059" max="13059" width="20.85546875" customWidth="1"/>
    <col min="13060" max="13060" width="4.42578125" bestFit="1" customWidth="1"/>
    <col min="13061" max="13061" width="8.42578125" bestFit="1" customWidth="1"/>
    <col min="13062" max="13062" width="10.85546875" bestFit="1" customWidth="1"/>
    <col min="13063" max="13063" width="11" bestFit="1" customWidth="1"/>
    <col min="13064" max="13064" width="9" bestFit="1" customWidth="1"/>
    <col min="13065" max="13065" width="9.5703125" bestFit="1" customWidth="1"/>
    <col min="13066" max="13066" width="8" bestFit="1" customWidth="1"/>
    <col min="13067" max="13067" width="10.42578125" bestFit="1" customWidth="1"/>
    <col min="13068" max="13068" width="4.85546875" customWidth="1"/>
    <col min="13069" max="13069" width="9.42578125" bestFit="1" customWidth="1"/>
    <col min="13070" max="13070" width="10.42578125" bestFit="1" customWidth="1"/>
    <col min="13071" max="13071" width="10.140625" bestFit="1" customWidth="1"/>
    <col min="13313" max="13313" width="2.7109375" bestFit="1" customWidth="1"/>
    <col min="13314" max="13314" width="24.85546875" customWidth="1"/>
    <col min="13315" max="13315" width="20.85546875" customWidth="1"/>
    <col min="13316" max="13316" width="4.42578125" bestFit="1" customWidth="1"/>
    <col min="13317" max="13317" width="8.42578125" bestFit="1" customWidth="1"/>
    <col min="13318" max="13318" width="10.85546875" bestFit="1" customWidth="1"/>
    <col min="13319" max="13319" width="11" bestFit="1" customWidth="1"/>
    <col min="13320" max="13320" width="9" bestFit="1" customWidth="1"/>
    <col min="13321" max="13321" width="9.5703125" bestFit="1" customWidth="1"/>
    <col min="13322" max="13322" width="8" bestFit="1" customWidth="1"/>
    <col min="13323" max="13323" width="10.42578125" bestFit="1" customWidth="1"/>
    <col min="13324" max="13324" width="4.85546875" customWidth="1"/>
    <col min="13325" max="13325" width="9.42578125" bestFit="1" customWidth="1"/>
    <col min="13326" max="13326" width="10.42578125" bestFit="1" customWidth="1"/>
    <col min="13327" max="13327" width="10.140625" bestFit="1" customWidth="1"/>
    <col min="13569" max="13569" width="2.7109375" bestFit="1" customWidth="1"/>
    <col min="13570" max="13570" width="24.85546875" customWidth="1"/>
    <col min="13571" max="13571" width="20.85546875" customWidth="1"/>
    <col min="13572" max="13572" width="4.42578125" bestFit="1" customWidth="1"/>
    <col min="13573" max="13573" width="8.42578125" bestFit="1" customWidth="1"/>
    <col min="13574" max="13574" width="10.85546875" bestFit="1" customWidth="1"/>
    <col min="13575" max="13575" width="11" bestFit="1" customWidth="1"/>
    <col min="13576" max="13576" width="9" bestFit="1" customWidth="1"/>
    <col min="13577" max="13577" width="9.5703125" bestFit="1" customWidth="1"/>
    <col min="13578" max="13578" width="8" bestFit="1" customWidth="1"/>
    <col min="13579" max="13579" width="10.42578125" bestFit="1" customWidth="1"/>
    <col min="13580" max="13580" width="4.85546875" customWidth="1"/>
    <col min="13581" max="13581" width="9.42578125" bestFit="1" customWidth="1"/>
    <col min="13582" max="13582" width="10.42578125" bestFit="1" customWidth="1"/>
    <col min="13583" max="13583" width="10.140625" bestFit="1" customWidth="1"/>
    <col min="13825" max="13825" width="2.7109375" bestFit="1" customWidth="1"/>
    <col min="13826" max="13826" width="24.85546875" customWidth="1"/>
    <col min="13827" max="13827" width="20.85546875" customWidth="1"/>
    <col min="13828" max="13828" width="4.42578125" bestFit="1" customWidth="1"/>
    <col min="13829" max="13829" width="8.42578125" bestFit="1" customWidth="1"/>
    <col min="13830" max="13830" width="10.85546875" bestFit="1" customWidth="1"/>
    <col min="13831" max="13831" width="11" bestFit="1" customWidth="1"/>
    <col min="13832" max="13832" width="9" bestFit="1" customWidth="1"/>
    <col min="13833" max="13833" width="9.5703125" bestFit="1" customWidth="1"/>
    <col min="13834" max="13834" width="8" bestFit="1" customWidth="1"/>
    <col min="13835" max="13835" width="10.42578125" bestFit="1" customWidth="1"/>
    <col min="13836" max="13836" width="4.85546875" customWidth="1"/>
    <col min="13837" max="13837" width="9.42578125" bestFit="1" customWidth="1"/>
    <col min="13838" max="13838" width="10.42578125" bestFit="1" customWidth="1"/>
    <col min="13839" max="13839" width="10.140625" bestFit="1" customWidth="1"/>
    <col min="14081" max="14081" width="2.7109375" bestFit="1" customWidth="1"/>
    <col min="14082" max="14082" width="24.85546875" customWidth="1"/>
    <col min="14083" max="14083" width="20.85546875" customWidth="1"/>
    <col min="14084" max="14084" width="4.42578125" bestFit="1" customWidth="1"/>
    <col min="14085" max="14085" width="8.42578125" bestFit="1" customWidth="1"/>
    <col min="14086" max="14086" width="10.85546875" bestFit="1" customWidth="1"/>
    <col min="14087" max="14087" width="11" bestFit="1" customWidth="1"/>
    <col min="14088" max="14088" width="9" bestFit="1" customWidth="1"/>
    <col min="14089" max="14089" width="9.5703125" bestFit="1" customWidth="1"/>
    <col min="14090" max="14090" width="8" bestFit="1" customWidth="1"/>
    <col min="14091" max="14091" width="10.42578125" bestFit="1" customWidth="1"/>
    <col min="14092" max="14092" width="4.85546875" customWidth="1"/>
    <col min="14093" max="14093" width="9.42578125" bestFit="1" customWidth="1"/>
    <col min="14094" max="14094" width="10.42578125" bestFit="1" customWidth="1"/>
    <col min="14095" max="14095" width="10.140625" bestFit="1" customWidth="1"/>
    <col min="14337" max="14337" width="2.7109375" bestFit="1" customWidth="1"/>
    <col min="14338" max="14338" width="24.85546875" customWidth="1"/>
    <col min="14339" max="14339" width="20.85546875" customWidth="1"/>
    <col min="14340" max="14340" width="4.42578125" bestFit="1" customWidth="1"/>
    <col min="14341" max="14341" width="8.42578125" bestFit="1" customWidth="1"/>
    <col min="14342" max="14342" width="10.85546875" bestFit="1" customWidth="1"/>
    <col min="14343" max="14343" width="11" bestFit="1" customWidth="1"/>
    <col min="14344" max="14344" width="9" bestFit="1" customWidth="1"/>
    <col min="14345" max="14345" width="9.5703125" bestFit="1" customWidth="1"/>
    <col min="14346" max="14346" width="8" bestFit="1" customWidth="1"/>
    <col min="14347" max="14347" width="10.42578125" bestFit="1" customWidth="1"/>
    <col min="14348" max="14348" width="4.85546875" customWidth="1"/>
    <col min="14349" max="14349" width="9.42578125" bestFit="1" customWidth="1"/>
    <col min="14350" max="14350" width="10.42578125" bestFit="1" customWidth="1"/>
    <col min="14351" max="14351" width="10.140625" bestFit="1" customWidth="1"/>
    <col min="14593" max="14593" width="2.7109375" bestFit="1" customWidth="1"/>
    <col min="14594" max="14594" width="24.85546875" customWidth="1"/>
    <col min="14595" max="14595" width="20.85546875" customWidth="1"/>
    <col min="14596" max="14596" width="4.42578125" bestFit="1" customWidth="1"/>
    <col min="14597" max="14597" width="8.42578125" bestFit="1" customWidth="1"/>
    <col min="14598" max="14598" width="10.85546875" bestFit="1" customWidth="1"/>
    <col min="14599" max="14599" width="11" bestFit="1" customWidth="1"/>
    <col min="14600" max="14600" width="9" bestFit="1" customWidth="1"/>
    <col min="14601" max="14601" width="9.5703125" bestFit="1" customWidth="1"/>
    <col min="14602" max="14602" width="8" bestFit="1" customWidth="1"/>
    <col min="14603" max="14603" width="10.42578125" bestFit="1" customWidth="1"/>
    <col min="14604" max="14604" width="4.85546875" customWidth="1"/>
    <col min="14605" max="14605" width="9.42578125" bestFit="1" customWidth="1"/>
    <col min="14606" max="14606" width="10.42578125" bestFit="1" customWidth="1"/>
    <col min="14607" max="14607" width="10.140625" bestFit="1" customWidth="1"/>
    <col min="14849" max="14849" width="2.7109375" bestFit="1" customWidth="1"/>
    <col min="14850" max="14850" width="24.85546875" customWidth="1"/>
    <col min="14851" max="14851" width="20.85546875" customWidth="1"/>
    <col min="14852" max="14852" width="4.42578125" bestFit="1" customWidth="1"/>
    <col min="14853" max="14853" width="8.42578125" bestFit="1" customWidth="1"/>
    <col min="14854" max="14854" width="10.85546875" bestFit="1" customWidth="1"/>
    <col min="14855" max="14855" width="11" bestFit="1" customWidth="1"/>
    <col min="14856" max="14856" width="9" bestFit="1" customWidth="1"/>
    <col min="14857" max="14857" width="9.5703125" bestFit="1" customWidth="1"/>
    <col min="14858" max="14858" width="8" bestFit="1" customWidth="1"/>
    <col min="14859" max="14859" width="10.42578125" bestFit="1" customWidth="1"/>
    <col min="14860" max="14860" width="4.85546875" customWidth="1"/>
    <col min="14861" max="14861" width="9.42578125" bestFit="1" customWidth="1"/>
    <col min="14862" max="14862" width="10.42578125" bestFit="1" customWidth="1"/>
    <col min="14863" max="14863" width="10.140625" bestFit="1" customWidth="1"/>
    <col min="15105" max="15105" width="2.7109375" bestFit="1" customWidth="1"/>
    <col min="15106" max="15106" width="24.85546875" customWidth="1"/>
    <col min="15107" max="15107" width="20.85546875" customWidth="1"/>
    <col min="15108" max="15108" width="4.42578125" bestFit="1" customWidth="1"/>
    <col min="15109" max="15109" width="8.42578125" bestFit="1" customWidth="1"/>
    <col min="15110" max="15110" width="10.85546875" bestFit="1" customWidth="1"/>
    <col min="15111" max="15111" width="11" bestFit="1" customWidth="1"/>
    <col min="15112" max="15112" width="9" bestFit="1" customWidth="1"/>
    <col min="15113" max="15113" width="9.5703125" bestFit="1" customWidth="1"/>
    <col min="15114" max="15114" width="8" bestFit="1" customWidth="1"/>
    <col min="15115" max="15115" width="10.42578125" bestFit="1" customWidth="1"/>
    <col min="15116" max="15116" width="4.85546875" customWidth="1"/>
    <col min="15117" max="15117" width="9.42578125" bestFit="1" customWidth="1"/>
    <col min="15118" max="15118" width="10.42578125" bestFit="1" customWidth="1"/>
    <col min="15119" max="15119" width="10.140625" bestFit="1" customWidth="1"/>
    <col min="15361" max="15361" width="2.7109375" bestFit="1" customWidth="1"/>
    <col min="15362" max="15362" width="24.85546875" customWidth="1"/>
    <col min="15363" max="15363" width="20.85546875" customWidth="1"/>
    <col min="15364" max="15364" width="4.42578125" bestFit="1" customWidth="1"/>
    <col min="15365" max="15365" width="8.42578125" bestFit="1" customWidth="1"/>
    <col min="15366" max="15366" width="10.85546875" bestFit="1" customWidth="1"/>
    <col min="15367" max="15367" width="11" bestFit="1" customWidth="1"/>
    <col min="15368" max="15368" width="9" bestFit="1" customWidth="1"/>
    <col min="15369" max="15369" width="9.5703125" bestFit="1" customWidth="1"/>
    <col min="15370" max="15370" width="8" bestFit="1" customWidth="1"/>
    <col min="15371" max="15371" width="10.42578125" bestFit="1" customWidth="1"/>
    <col min="15372" max="15372" width="4.85546875" customWidth="1"/>
    <col min="15373" max="15373" width="9.42578125" bestFit="1" customWidth="1"/>
    <col min="15374" max="15374" width="10.42578125" bestFit="1" customWidth="1"/>
    <col min="15375" max="15375" width="10.140625" bestFit="1" customWidth="1"/>
    <col min="15617" max="15617" width="2.7109375" bestFit="1" customWidth="1"/>
    <col min="15618" max="15618" width="24.85546875" customWidth="1"/>
    <col min="15619" max="15619" width="20.85546875" customWidth="1"/>
    <col min="15620" max="15620" width="4.42578125" bestFit="1" customWidth="1"/>
    <col min="15621" max="15621" width="8.42578125" bestFit="1" customWidth="1"/>
    <col min="15622" max="15622" width="10.85546875" bestFit="1" customWidth="1"/>
    <col min="15623" max="15623" width="11" bestFit="1" customWidth="1"/>
    <col min="15624" max="15624" width="9" bestFit="1" customWidth="1"/>
    <col min="15625" max="15625" width="9.5703125" bestFit="1" customWidth="1"/>
    <col min="15626" max="15626" width="8" bestFit="1" customWidth="1"/>
    <col min="15627" max="15627" width="10.42578125" bestFit="1" customWidth="1"/>
    <col min="15628" max="15628" width="4.85546875" customWidth="1"/>
    <col min="15629" max="15629" width="9.42578125" bestFit="1" customWidth="1"/>
    <col min="15630" max="15630" width="10.42578125" bestFit="1" customWidth="1"/>
    <col min="15631" max="15631" width="10.140625" bestFit="1" customWidth="1"/>
    <col min="15873" max="15873" width="2.7109375" bestFit="1" customWidth="1"/>
    <col min="15874" max="15874" width="24.85546875" customWidth="1"/>
    <col min="15875" max="15875" width="20.85546875" customWidth="1"/>
    <col min="15876" max="15876" width="4.42578125" bestFit="1" customWidth="1"/>
    <col min="15877" max="15877" width="8.42578125" bestFit="1" customWidth="1"/>
    <col min="15878" max="15878" width="10.85546875" bestFit="1" customWidth="1"/>
    <col min="15879" max="15879" width="11" bestFit="1" customWidth="1"/>
    <col min="15880" max="15880" width="9" bestFit="1" customWidth="1"/>
    <col min="15881" max="15881" width="9.5703125" bestFit="1" customWidth="1"/>
    <col min="15882" max="15882" width="8" bestFit="1" customWidth="1"/>
    <col min="15883" max="15883" width="10.42578125" bestFit="1" customWidth="1"/>
    <col min="15884" max="15884" width="4.85546875" customWidth="1"/>
    <col min="15885" max="15885" width="9.42578125" bestFit="1" customWidth="1"/>
    <col min="15886" max="15886" width="10.42578125" bestFit="1" customWidth="1"/>
    <col min="15887" max="15887" width="10.140625" bestFit="1" customWidth="1"/>
    <col min="16129" max="16129" width="2.7109375" bestFit="1" customWidth="1"/>
    <col min="16130" max="16130" width="24.85546875" customWidth="1"/>
    <col min="16131" max="16131" width="20.85546875" customWidth="1"/>
    <col min="16132" max="16132" width="4.42578125" bestFit="1" customWidth="1"/>
    <col min="16133" max="16133" width="8.42578125" bestFit="1" customWidth="1"/>
    <col min="16134" max="16134" width="10.85546875" bestFit="1" customWidth="1"/>
    <col min="16135" max="16135" width="11" bestFit="1" customWidth="1"/>
    <col min="16136" max="16136" width="9" bestFit="1" customWidth="1"/>
    <col min="16137" max="16137" width="9.5703125" bestFit="1" customWidth="1"/>
    <col min="16138" max="16138" width="8" bestFit="1" customWidth="1"/>
    <col min="16139" max="16139" width="10.42578125" bestFit="1" customWidth="1"/>
    <col min="16140" max="16140" width="4.85546875" customWidth="1"/>
    <col min="16141" max="16141" width="9.42578125" bestFit="1" customWidth="1"/>
    <col min="16142" max="16142" width="10.42578125" bestFit="1" customWidth="1"/>
    <col min="16143" max="16143" width="10.140625" bestFit="1" customWidth="1"/>
  </cols>
  <sheetData>
    <row r="1" spans="1:15" ht="23.25" x14ac:dyDescent="0.35">
      <c r="A1" s="244" t="s">
        <v>135</v>
      </c>
      <c r="B1" s="244"/>
      <c r="C1" s="244"/>
      <c r="D1" s="244"/>
      <c r="E1" s="244"/>
      <c r="F1" s="244"/>
      <c r="G1" s="244"/>
      <c r="H1" s="244"/>
      <c r="I1" s="244"/>
      <c r="J1" s="244"/>
      <c r="K1" s="244"/>
      <c r="L1" s="244"/>
      <c r="M1" s="244"/>
      <c r="N1" s="244"/>
      <c r="O1" s="244"/>
    </row>
    <row r="2" spans="1:15" s="145" customFormat="1" ht="27" x14ac:dyDescent="0.3">
      <c r="A2" s="138" t="s">
        <v>136</v>
      </c>
      <c r="B2" s="139" t="s">
        <v>137</v>
      </c>
      <c r="C2" s="140" t="s">
        <v>138</v>
      </c>
      <c r="D2" s="141" t="s">
        <v>13</v>
      </c>
      <c r="E2" s="142" t="s">
        <v>139</v>
      </c>
      <c r="F2" s="143" t="s">
        <v>140</v>
      </c>
      <c r="G2" s="143" t="s">
        <v>141</v>
      </c>
      <c r="H2" s="143" t="s">
        <v>142</v>
      </c>
      <c r="I2" s="143" t="s">
        <v>143</v>
      </c>
      <c r="J2" s="143" t="s">
        <v>144</v>
      </c>
      <c r="K2" s="143" t="s">
        <v>145</v>
      </c>
      <c r="L2" s="143" t="s">
        <v>146</v>
      </c>
      <c r="M2" s="143" t="s">
        <v>147</v>
      </c>
      <c r="N2" s="144" t="s">
        <v>148</v>
      </c>
      <c r="O2" s="138" t="s">
        <v>149</v>
      </c>
    </row>
    <row r="3" spans="1:15" s="155" customFormat="1" ht="12.75" x14ac:dyDescent="0.25">
      <c r="A3" s="146">
        <v>1</v>
      </c>
      <c r="B3" s="147" t="s">
        <v>150</v>
      </c>
      <c r="C3" s="147" t="s">
        <v>151</v>
      </c>
      <c r="D3" s="148">
        <v>25</v>
      </c>
      <c r="E3" s="149">
        <v>12.5</v>
      </c>
      <c r="F3" s="150">
        <f t="shared" ref="F3:F11" si="0">ROUND(SUM(D3*E3),2)</f>
        <v>312.5</v>
      </c>
      <c r="G3" s="151">
        <f t="shared" ref="G3:G11" si="1">ROUND(F3*24.2%,2)</f>
        <v>75.63</v>
      </c>
      <c r="H3" s="152">
        <f t="shared" ref="H3:H11" si="2">ROUND(F3*8.5%,2)</f>
        <v>26.56</v>
      </c>
      <c r="I3" s="151">
        <f t="shared" ref="I3:I11" si="3">ROUND(F3*8.8%,2)</f>
        <v>27.5</v>
      </c>
      <c r="J3" s="151">
        <f t="shared" ref="J3:J11" si="4">ROUND(F3*0.35%,2)</f>
        <v>1.0900000000000001</v>
      </c>
      <c r="K3" s="151">
        <f t="shared" ref="K3:K11" si="5">ROUND(F3-I3-J3,2)</f>
        <v>283.91000000000003</v>
      </c>
      <c r="L3" s="153">
        <v>0.27</v>
      </c>
      <c r="M3" s="151">
        <f t="shared" ref="M3:M11" si="6">ROUND(K3*L3,2)</f>
        <v>76.66</v>
      </c>
      <c r="N3" s="151">
        <f t="shared" ref="N3:N11" si="7">ROUND(K3-M3,2)</f>
        <v>207.25</v>
      </c>
      <c r="O3" s="154">
        <f t="shared" ref="O3:O11" si="8">+F3+G3+H3</f>
        <v>414.69</v>
      </c>
    </row>
    <row r="4" spans="1:15" s="155" customFormat="1" ht="12.75" x14ac:dyDescent="0.25">
      <c r="A4" s="146">
        <v>3</v>
      </c>
      <c r="B4" s="147" t="s">
        <v>152</v>
      </c>
      <c r="C4" s="156" t="s">
        <v>153</v>
      </c>
      <c r="D4" s="148">
        <v>10</v>
      </c>
      <c r="E4" s="149">
        <v>12.5</v>
      </c>
      <c r="F4" s="150">
        <f t="shared" si="0"/>
        <v>125</v>
      </c>
      <c r="G4" s="151">
        <f t="shared" si="1"/>
        <v>30.25</v>
      </c>
      <c r="H4" s="152">
        <f t="shared" si="2"/>
        <v>10.63</v>
      </c>
      <c r="I4" s="151">
        <f t="shared" si="3"/>
        <v>11</v>
      </c>
      <c r="J4" s="151">
        <f t="shared" si="4"/>
        <v>0.44</v>
      </c>
      <c r="K4" s="151">
        <f t="shared" si="5"/>
        <v>113.56</v>
      </c>
      <c r="L4" s="153">
        <v>0.27</v>
      </c>
      <c r="M4" s="151">
        <f t="shared" si="6"/>
        <v>30.66</v>
      </c>
      <c r="N4" s="151">
        <f t="shared" si="7"/>
        <v>82.9</v>
      </c>
      <c r="O4" s="154">
        <f t="shared" si="8"/>
        <v>165.88</v>
      </c>
    </row>
    <row r="5" spans="1:15" s="155" customFormat="1" ht="12.75" x14ac:dyDescent="0.25">
      <c r="A5" s="146">
        <v>4</v>
      </c>
      <c r="B5" s="157" t="s">
        <v>154</v>
      </c>
      <c r="C5" s="156" t="s">
        <v>153</v>
      </c>
      <c r="D5" s="148">
        <v>10</v>
      </c>
      <c r="E5" s="149">
        <v>12.5</v>
      </c>
      <c r="F5" s="150">
        <f t="shared" si="0"/>
        <v>125</v>
      </c>
      <c r="G5" s="151">
        <f t="shared" si="1"/>
        <v>30.25</v>
      </c>
      <c r="H5" s="152">
        <f t="shared" si="2"/>
        <v>10.63</v>
      </c>
      <c r="I5" s="151">
        <f t="shared" si="3"/>
        <v>11</v>
      </c>
      <c r="J5" s="151">
        <f t="shared" si="4"/>
        <v>0.44</v>
      </c>
      <c r="K5" s="151">
        <f t="shared" si="5"/>
        <v>113.56</v>
      </c>
      <c r="L5" s="153">
        <v>0.27</v>
      </c>
      <c r="M5" s="151">
        <f t="shared" si="6"/>
        <v>30.66</v>
      </c>
      <c r="N5" s="151">
        <f t="shared" si="7"/>
        <v>82.9</v>
      </c>
      <c r="O5" s="154">
        <f t="shared" si="8"/>
        <v>165.88</v>
      </c>
    </row>
    <row r="6" spans="1:15" s="155" customFormat="1" ht="12.75" x14ac:dyDescent="0.25">
      <c r="A6" s="146">
        <v>6</v>
      </c>
      <c r="B6" s="157" t="s">
        <v>155</v>
      </c>
      <c r="C6" s="156" t="s">
        <v>153</v>
      </c>
      <c r="D6" s="148">
        <v>10</v>
      </c>
      <c r="E6" s="149">
        <v>12.5</v>
      </c>
      <c r="F6" s="150">
        <f t="shared" si="0"/>
        <v>125</v>
      </c>
      <c r="G6" s="151">
        <f t="shared" si="1"/>
        <v>30.25</v>
      </c>
      <c r="H6" s="152">
        <f t="shared" si="2"/>
        <v>10.63</v>
      </c>
      <c r="I6" s="151">
        <f t="shared" si="3"/>
        <v>11</v>
      </c>
      <c r="J6" s="151">
        <f t="shared" si="4"/>
        <v>0.44</v>
      </c>
      <c r="K6" s="151">
        <f t="shared" si="5"/>
        <v>113.56</v>
      </c>
      <c r="L6" s="153">
        <v>0.27</v>
      </c>
      <c r="M6" s="151">
        <f t="shared" si="6"/>
        <v>30.66</v>
      </c>
      <c r="N6" s="151">
        <f t="shared" si="7"/>
        <v>82.9</v>
      </c>
      <c r="O6" s="154">
        <f t="shared" si="8"/>
        <v>165.88</v>
      </c>
    </row>
    <row r="7" spans="1:15" s="155" customFormat="1" ht="12.75" x14ac:dyDescent="0.25">
      <c r="A7" s="146">
        <v>8</v>
      </c>
      <c r="B7" s="157" t="s">
        <v>156</v>
      </c>
      <c r="C7" s="156" t="s">
        <v>153</v>
      </c>
      <c r="D7" s="148">
        <v>10</v>
      </c>
      <c r="E7" s="149">
        <v>12.5</v>
      </c>
      <c r="F7" s="150">
        <f t="shared" si="0"/>
        <v>125</v>
      </c>
      <c r="G7" s="151">
        <f t="shared" si="1"/>
        <v>30.25</v>
      </c>
      <c r="H7" s="152">
        <f t="shared" si="2"/>
        <v>10.63</v>
      </c>
      <c r="I7" s="151">
        <f t="shared" si="3"/>
        <v>11</v>
      </c>
      <c r="J7" s="151">
        <f t="shared" si="4"/>
        <v>0.44</v>
      </c>
      <c r="K7" s="151">
        <f t="shared" si="5"/>
        <v>113.56</v>
      </c>
      <c r="L7" s="153">
        <v>0.27</v>
      </c>
      <c r="M7" s="151">
        <f t="shared" si="6"/>
        <v>30.66</v>
      </c>
      <c r="N7" s="151">
        <f t="shared" si="7"/>
        <v>82.9</v>
      </c>
      <c r="O7" s="154">
        <f t="shared" si="8"/>
        <v>165.88</v>
      </c>
    </row>
    <row r="8" spans="1:15" s="155" customFormat="1" ht="12.75" x14ac:dyDescent="0.25">
      <c r="A8" s="146">
        <v>9</v>
      </c>
      <c r="B8" s="157" t="s">
        <v>157</v>
      </c>
      <c r="C8" s="156" t="s">
        <v>158</v>
      </c>
      <c r="D8" s="158">
        <v>30</v>
      </c>
      <c r="E8" s="149">
        <v>14.5</v>
      </c>
      <c r="F8" s="150">
        <f t="shared" si="0"/>
        <v>435</v>
      </c>
      <c r="G8" s="151">
        <f t="shared" si="1"/>
        <v>105.27</v>
      </c>
      <c r="H8" s="152">
        <f t="shared" si="2"/>
        <v>36.979999999999997</v>
      </c>
      <c r="I8" s="151">
        <f t="shared" si="3"/>
        <v>38.28</v>
      </c>
      <c r="J8" s="151">
        <f t="shared" si="4"/>
        <v>1.52</v>
      </c>
      <c r="K8" s="151">
        <f t="shared" si="5"/>
        <v>395.2</v>
      </c>
      <c r="L8" s="153">
        <v>0.27</v>
      </c>
      <c r="M8" s="151">
        <f t="shared" si="6"/>
        <v>106.7</v>
      </c>
      <c r="N8" s="151">
        <f t="shared" si="7"/>
        <v>288.5</v>
      </c>
      <c r="O8" s="154">
        <f t="shared" si="8"/>
        <v>577.25</v>
      </c>
    </row>
    <row r="9" spans="1:15" s="155" customFormat="1" ht="13.5" x14ac:dyDescent="0.3">
      <c r="A9" s="146">
        <v>10.285714285714301</v>
      </c>
      <c r="B9" s="157" t="s">
        <v>159</v>
      </c>
      <c r="C9" s="156" t="s">
        <v>158</v>
      </c>
      <c r="D9" s="159">
        <v>30</v>
      </c>
      <c r="E9" s="149">
        <v>14.5</v>
      </c>
      <c r="F9" s="150">
        <f t="shared" si="0"/>
        <v>435</v>
      </c>
      <c r="G9" s="151">
        <f t="shared" si="1"/>
        <v>105.27</v>
      </c>
      <c r="H9" s="152">
        <f t="shared" si="2"/>
        <v>36.979999999999997</v>
      </c>
      <c r="I9" s="151">
        <f t="shared" si="3"/>
        <v>38.28</v>
      </c>
      <c r="J9" s="151">
        <f t="shared" si="4"/>
        <v>1.52</v>
      </c>
      <c r="K9" s="151">
        <f t="shared" si="5"/>
        <v>395.2</v>
      </c>
      <c r="L9" s="153">
        <v>0.38</v>
      </c>
      <c r="M9" s="151">
        <f t="shared" si="6"/>
        <v>150.18</v>
      </c>
      <c r="N9" s="151">
        <f t="shared" si="7"/>
        <v>245.02</v>
      </c>
      <c r="O9" s="154">
        <f t="shared" si="8"/>
        <v>577.25</v>
      </c>
    </row>
    <row r="10" spans="1:15" s="155" customFormat="1" ht="13.5" x14ac:dyDescent="0.3">
      <c r="A10" s="146">
        <v>11.6785714285714</v>
      </c>
      <c r="B10" s="157" t="s">
        <v>160</v>
      </c>
      <c r="C10" s="156" t="s">
        <v>161</v>
      </c>
      <c r="D10" s="159">
        <v>18</v>
      </c>
      <c r="E10" s="149">
        <v>14.5</v>
      </c>
      <c r="F10" s="150">
        <f t="shared" si="0"/>
        <v>261</v>
      </c>
      <c r="G10" s="151">
        <f t="shared" si="1"/>
        <v>63.16</v>
      </c>
      <c r="H10" s="152">
        <f t="shared" si="2"/>
        <v>22.19</v>
      </c>
      <c r="I10" s="151">
        <f t="shared" si="3"/>
        <v>22.97</v>
      </c>
      <c r="J10" s="151">
        <f t="shared" si="4"/>
        <v>0.91</v>
      </c>
      <c r="K10" s="151">
        <f t="shared" si="5"/>
        <v>237.12</v>
      </c>
      <c r="L10" s="153">
        <v>0.27</v>
      </c>
      <c r="M10" s="151">
        <f t="shared" si="6"/>
        <v>64.02</v>
      </c>
      <c r="N10" s="151">
        <f t="shared" si="7"/>
        <v>173.1</v>
      </c>
      <c r="O10" s="154">
        <f t="shared" si="8"/>
        <v>346.34999999999997</v>
      </c>
    </row>
    <row r="11" spans="1:15" s="155" customFormat="1" ht="13.5" x14ac:dyDescent="0.3">
      <c r="A11" s="146">
        <v>13.0714285714286</v>
      </c>
      <c r="B11" s="157" t="s">
        <v>162</v>
      </c>
      <c r="C11" s="156" t="s">
        <v>163</v>
      </c>
      <c r="D11" s="159">
        <v>18</v>
      </c>
      <c r="E11" s="149">
        <v>14.5</v>
      </c>
      <c r="F11" s="150">
        <f t="shared" si="0"/>
        <v>261</v>
      </c>
      <c r="G11" s="151">
        <f t="shared" si="1"/>
        <v>63.16</v>
      </c>
      <c r="H11" s="152">
        <f t="shared" si="2"/>
        <v>22.19</v>
      </c>
      <c r="I11" s="151">
        <f t="shared" si="3"/>
        <v>22.97</v>
      </c>
      <c r="J11" s="151">
        <f t="shared" si="4"/>
        <v>0.91</v>
      </c>
      <c r="K11" s="151">
        <f t="shared" si="5"/>
        <v>237.12</v>
      </c>
      <c r="L11" s="153">
        <v>0.27</v>
      </c>
      <c r="M11" s="151">
        <f t="shared" si="6"/>
        <v>64.02</v>
      </c>
      <c r="N11" s="151">
        <f t="shared" si="7"/>
        <v>173.1</v>
      </c>
      <c r="O11" s="154">
        <f t="shared" si="8"/>
        <v>346.34999999999997</v>
      </c>
    </row>
    <row r="12" spans="1:15" s="155" customFormat="1" ht="14.25" thickBot="1" x14ac:dyDescent="0.35">
      <c r="A12" s="245" t="s">
        <v>134</v>
      </c>
      <c r="B12" s="245"/>
      <c r="C12" s="160"/>
      <c r="D12" s="161">
        <f>SUM(D3:D11)</f>
        <v>161</v>
      </c>
      <c r="E12" s="162"/>
      <c r="F12" s="163">
        <f t="shared" ref="F12:K12" si="9">SUM(F3:F11)</f>
        <v>2204.5</v>
      </c>
      <c r="G12" s="163">
        <f t="shared" si="9"/>
        <v>533.4899999999999</v>
      </c>
      <c r="H12" s="163">
        <f t="shared" si="9"/>
        <v>187.42</v>
      </c>
      <c r="I12" s="163">
        <f t="shared" si="9"/>
        <v>194</v>
      </c>
      <c r="J12" s="163">
        <f t="shared" si="9"/>
        <v>7.7100000000000009</v>
      </c>
      <c r="K12" s="163">
        <f t="shared" si="9"/>
        <v>2002.79</v>
      </c>
      <c r="L12" s="163"/>
      <c r="M12" s="163">
        <f>SUM(M3:M11)</f>
        <v>584.22</v>
      </c>
      <c r="N12" s="163">
        <f>SUM(N3:N11)</f>
        <v>1418.5699999999997</v>
      </c>
      <c r="O12" s="163">
        <f>SUM(O3:O11)</f>
        <v>2925.41</v>
      </c>
    </row>
    <row r="13" spans="1:15" s="155" customFormat="1" ht="14.25" thickBot="1" x14ac:dyDescent="0.35">
      <c r="A13" s="246"/>
      <c r="B13" s="247"/>
      <c r="C13" s="248"/>
      <c r="D13" s="164"/>
      <c r="E13" s="165"/>
      <c r="F13" s="166"/>
      <c r="N13" s="167"/>
    </row>
    <row r="14" spans="1:15" s="155" customFormat="1" ht="14.25" thickBot="1" x14ac:dyDescent="0.35">
      <c r="A14" s="145"/>
      <c r="C14" s="168"/>
      <c r="D14" s="164"/>
      <c r="E14" s="169"/>
      <c r="F14" s="249" t="s">
        <v>164</v>
      </c>
      <c r="G14" s="250"/>
      <c r="H14" s="251"/>
      <c r="N14" s="167"/>
    </row>
    <row r="15" spans="1:15" s="155" customFormat="1" ht="13.5" x14ac:dyDescent="0.3">
      <c r="A15" s="145"/>
      <c r="C15" s="168"/>
      <c r="D15" s="170"/>
      <c r="E15" s="169"/>
      <c r="F15" s="171">
        <f>N12</f>
        <v>1418.5699999999997</v>
      </c>
      <c r="G15" s="172" t="s">
        <v>165</v>
      </c>
      <c r="H15" s="173"/>
      <c r="K15" s="174"/>
      <c r="N15" s="175"/>
    </row>
    <row r="16" spans="1:15" s="155" customFormat="1" ht="12.75" x14ac:dyDescent="0.25">
      <c r="A16" s="145"/>
      <c r="B16" s="176"/>
      <c r="C16" s="168"/>
      <c r="D16" s="177"/>
      <c r="E16" s="178"/>
      <c r="F16" s="179">
        <f>M12</f>
        <v>584.22</v>
      </c>
      <c r="G16" s="180" t="s">
        <v>147</v>
      </c>
      <c r="H16" s="181"/>
    </row>
    <row r="17" spans="1:14" s="155" customFormat="1" ht="12.75" x14ac:dyDescent="0.25">
      <c r="A17" s="145"/>
      <c r="C17" s="168"/>
      <c r="D17" s="177"/>
      <c r="E17" s="182"/>
      <c r="F17" s="179">
        <f>I12</f>
        <v>194</v>
      </c>
      <c r="G17" s="180" t="s">
        <v>166</v>
      </c>
      <c r="H17" s="181"/>
    </row>
    <row r="18" spans="1:14" s="155" customFormat="1" ht="12.75" x14ac:dyDescent="0.25">
      <c r="A18" s="183"/>
      <c r="B18" s="184"/>
      <c r="C18" s="185"/>
      <c r="D18" s="186"/>
      <c r="E18" s="177"/>
      <c r="F18" s="179">
        <f>J12</f>
        <v>7.7100000000000009</v>
      </c>
      <c r="G18" s="180" t="s">
        <v>167</v>
      </c>
      <c r="H18" s="181"/>
      <c r="N18" s="167"/>
    </row>
    <row r="19" spans="1:14" s="155" customFormat="1" ht="12.75" x14ac:dyDescent="0.25">
      <c r="A19" s="183"/>
      <c r="B19" s="187"/>
      <c r="C19" s="187"/>
      <c r="D19" s="187"/>
      <c r="E19" s="188"/>
      <c r="F19" s="179">
        <f>G12</f>
        <v>533.4899999999999</v>
      </c>
      <c r="G19" s="180" t="s">
        <v>168</v>
      </c>
      <c r="H19" s="181"/>
      <c r="J19" s="189"/>
      <c r="M19" s="190"/>
      <c r="N19" s="167"/>
    </row>
    <row r="20" spans="1:14" s="155" customFormat="1" ht="12" thickBot="1" x14ac:dyDescent="0.25">
      <c r="A20" s="183"/>
      <c r="B20" s="187"/>
      <c r="C20" s="187"/>
      <c r="D20" s="187"/>
      <c r="F20" s="179">
        <f>H12</f>
        <v>187.42</v>
      </c>
      <c r="G20" s="180" t="s">
        <v>169</v>
      </c>
      <c r="H20" s="181"/>
      <c r="J20" s="189"/>
      <c r="N20" s="167"/>
    </row>
    <row r="21" spans="1:14" ht="15.75" thickBot="1" x14ac:dyDescent="0.3">
      <c r="B21" s="192"/>
      <c r="D21" s="193"/>
      <c r="E21" s="193"/>
      <c r="F21" s="194">
        <f>SUM(F15:F20)</f>
        <v>2925.41</v>
      </c>
      <c r="G21" s="252" t="s">
        <v>170</v>
      </c>
      <c r="H21" s="253"/>
    </row>
    <row r="23" spans="1:14" x14ac:dyDescent="0.25">
      <c r="B23" s="197"/>
    </row>
  </sheetData>
  <mergeCells count="5">
    <mergeCell ref="A1:O1"/>
    <mergeCell ref="A12:B12"/>
    <mergeCell ref="A13:C13"/>
    <mergeCell ref="F14:H14"/>
    <mergeCell ref="G21:H2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6"/>
  <sheetViews>
    <sheetView topLeftCell="C35" zoomScaleNormal="100" workbookViewId="0">
      <selection activeCell="M9" sqref="M9"/>
    </sheetView>
  </sheetViews>
  <sheetFormatPr defaultColWidth="8.85546875" defaultRowHeight="12" x14ac:dyDescent="0.2"/>
  <cols>
    <col min="1" max="1" width="25.28515625" style="198" customWidth="1"/>
    <col min="2" max="2" width="8" style="198" customWidth="1"/>
    <col min="3" max="3" width="25.5703125" style="198" customWidth="1"/>
    <col min="4" max="4" width="8.140625" style="198" customWidth="1"/>
    <col min="5" max="5" width="19.42578125" style="198" customWidth="1"/>
    <col min="6" max="6" width="10.42578125" style="198" customWidth="1"/>
    <col min="7" max="7" width="12.7109375" style="198" customWidth="1"/>
    <col min="8" max="8" width="13.28515625" style="198" customWidth="1"/>
    <col min="9" max="9" width="12.7109375" style="198" customWidth="1"/>
    <col min="10" max="256" width="8.85546875" style="198"/>
    <col min="257" max="257" width="25.28515625" style="198" customWidth="1"/>
    <col min="258" max="258" width="8" style="198" customWidth="1"/>
    <col min="259" max="259" width="25.5703125" style="198" customWidth="1"/>
    <col min="260" max="260" width="8.140625" style="198" customWidth="1"/>
    <col min="261" max="261" width="19.42578125" style="198" customWidth="1"/>
    <col min="262" max="262" width="10.42578125" style="198" customWidth="1"/>
    <col min="263" max="263" width="12.7109375" style="198" customWidth="1"/>
    <col min="264" max="264" width="13.28515625" style="198" customWidth="1"/>
    <col min="265" max="265" width="12.7109375" style="198" customWidth="1"/>
    <col min="266" max="512" width="8.85546875" style="198"/>
    <col min="513" max="513" width="25.28515625" style="198" customWidth="1"/>
    <col min="514" max="514" width="8" style="198" customWidth="1"/>
    <col min="515" max="515" width="25.5703125" style="198" customWidth="1"/>
    <col min="516" max="516" width="8.140625" style="198" customWidth="1"/>
    <col min="517" max="517" width="19.42578125" style="198" customWidth="1"/>
    <col min="518" max="518" width="10.42578125" style="198" customWidth="1"/>
    <col min="519" max="519" width="12.7109375" style="198" customWidth="1"/>
    <col min="520" max="520" width="13.28515625" style="198" customWidth="1"/>
    <col min="521" max="521" width="12.7109375" style="198" customWidth="1"/>
    <col min="522" max="768" width="8.85546875" style="198"/>
    <col min="769" max="769" width="25.28515625" style="198" customWidth="1"/>
    <col min="770" max="770" width="8" style="198" customWidth="1"/>
    <col min="771" max="771" width="25.5703125" style="198" customWidth="1"/>
    <col min="772" max="772" width="8.140625" style="198" customWidth="1"/>
    <col min="773" max="773" width="19.42578125" style="198" customWidth="1"/>
    <col min="774" max="774" width="10.42578125" style="198" customWidth="1"/>
    <col min="775" max="775" width="12.7109375" style="198" customWidth="1"/>
    <col min="776" max="776" width="13.28515625" style="198" customWidth="1"/>
    <col min="777" max="777" width="12.7109375" style="198" customWidth="1"/>
    <col min="778" max="1024" width="8.85546875" style="198"/>
    <col min="1025" max="1025" width="25.28515625" style="198" customWidth="1"/>
    <col min="1026" max="1026" width="8" style="198" customWidth="1"/>
    <col min="1027" max="1027" width="25.5703125" style="198" customWidth="1"/>
    <col min="1028" max="1028" width="8.140625" style="198" customWidth="1"/>
    <col min="1029" max="1029" width="19.42578125" style="198" customWidth="1"/>
    <col min="1030" max="1030" width="10.42578125" style="198" customWidth="1"/>
    <col min="1031" max="1031" width="12.7109375" style="198" customWidth="1"/>
    <col min="1032" max="1032" width="13.28515625" style="198" customWidth="1"/>
    <col min="1033" max="1033" width="12.7109375" style="198" customWidth="1"/>
    <col min="1034" max="1280" width="8.85546875" style="198"/>
    <col min="1281" max="1281" width="25.28515625" style="198" customWidth="1"/>
    <col min="1282" max="1282" width="8" style="198" customWidth="1"/>
    <col min="1283" max="1283" width="25.5703125" style="198" customWidth="1"/>
    <col min="1284" max="1284" width="8.140625" style="198" customWidth="1"/>
    <col min="1285" max="1285" width="19.42578125" style="198" customWidth="1"/>
    <col min="1286" max="1286" width="10.42578125" style="198" customWidth="1"/>
    <col min="1287" max="1287" width="12.7109375" style="198" customWidth="1"/>
    <col min="1288" max="1288" width="13.28515625" style="198" customWidth="1"/>
    <col min="1289" max="1289" width="12.7109375" style="198" customWidth="1"/>
    <col min="1290" max="1536" width="8.85546875" style="198"/>
    <col min="1537" max="1537" width="25.28515625" style="198" customWidth="1"/>
    <col min="1538" max="1538" width="8" style="198" customWidth="1"/>
    <col min="1539" max="1539" width="25.5703125" style="198" customWidth="1"/>
    <col min="1540" max="1540" width="8.140625" style="198" customWidth="1"/>
    <col min="1541" max="1541" width="19.42578125" style="198" customWidth="1"/>
    <col min="1542" max="1542" width="10.42578125" style="198" customWidth="1"/>
    <col min="1543" max="1543" width="12.7109375" style="198" customWidth="1"/>
    <col min="1544" max="1544" width="13.28515625" style="198" customWidth="1"/>
    <col min="1545" max="1545" width="12.7109375" style="198" customWidth="1"/>
    <col min="1546" max="1792" width="8.85546875" style="198"/>
    <col min="1793" max="1793" width="25.28515625" style="198" customWidth="1"/>
    <col min="1794" max="1794" width="8" style="198" customWidth="1"/>
    <col min="1795" max="1795" width="25.5703125" style="198" customWidth="1"/>
    <col min="1796" max="1796" width="8.140625" style="198" customWidth="1"/>
    <col min="1797" max="1797" width="19.42578125" style="198" customWidth="1"/>
    <col min="1798" max="1798" width="10.42578125" style="198" customWidth="1"/>
    <col min="1799" max="1799" width="12.7109375" style="198" customWidth="1"/>
    <col min="1800" max="1800" width="13.28515625" style="198" customWidth="1"/>
    <col min="1801" max="1801" width="12.7109375" style="198" customWidth="1"/>
    <col min="1802" max="2048" width="8.85546875" style="198"/>
    <col min="2049" max="2049" width="25.28515625" style="198" customWidth="1"/>
    <col min="2050" max="2050" width="8" style="198" customWidth="1"/>
    <col min="2051" max="2051" width="25.5703125" style="198" customWidth="1"/>
    <col min="2052" max="2052" width="8.140625" style="198" customWidth="1"/>
    <col min="2053" max="2053" width="19.42578125" style="198" customWidth="1"/>
    <col min="2054" max="2054" width="10.42578125" style="198" customWidth="1"/>
    <col min="2055" max="2055" width="12.7109375" style="198" customWidth="1"/>
    <col min="2056" max="2056" width="13.28515625" style="198" customWidth="1"/>
    <col min="2057" max="2057" width="12.7109375" style="198" customWidth="1"/>
    <col min="2058" max="2304" width="8.85546875" style="198"/>
    <col min="2305" max="2305" width="25.28515625" style="198" customWidth="1"/>
    <col min="2306" max="2306" width="8" style="198" customWidth="1"/>
    <col min="2307" max="2307" width="25.5703125" style="198" customWidth="1"/>
    <col min="2308" max="2308" width="8.140625" style="198" customWidth="1"/>
    <col min="2309" max="2309" width="19.42578125" style="198" customWidth="1"/>
    <col min="2310" max="2310" width="10.42578125" style="198" customWidth="1"/>
    <col min="2311" max="2311" width="12.7109375" style="198" customWidth="1"/>
    <col min="2312" max="2312" width="13.28515625" style="198" customWidth="1"/>
    <col min="2313" max="2313" width="12.7109375" style="198" customWidth="1"/>
    <col min="2314" max="2560" width="8.85546875" style="198"/>
    <col min="2561" max="2561" width="25.28515625" style="198" customWidth="1"/>
    <col min="2562" max="2562" width="8" style="198" customWidth="1"/>
    <col min="2563" max="2563" width="25.5703125" style="198" customWidth="1"/>
    <col min="2564" max="2564" width="8.140625" style="198" customWidth="1"/>
    <col min="2565" max="2565" width="19.42578125" style="198" customWidth="1"/>
    <col min="2566" max="2566" width="10.42578125" style="198" customWidth="1"/>
    <col min="2567" max="2567" width="12.7109375" style="198" customWidth="1"/>
    <col min="2568" max="2568" width="13.28515625" style="198" customWidth="1"/>
    <col min="2569" max="2569" width="12.7109375" style="198" customWidth="1"/>
    <col min="2570" max="2816" width="8.85546875" style="198"/>
    <col min="2817" max="2817" width="25.28515625" style="198" customWidth="1"/>
    <col min="2818" max="2818" width="8" style="198" customWidth="1"/>
    <col min="2819" max="2819" width="25.5703125" style="198" customWidth="1"/>
    <col min="2820" max="2820" width="8.140625" style="198" customWidth="1"/>
    <col min="2821" max="2821" width="19.42578125" style="198" customWidth="1"/>
    <col min="2822" max="2822" width="10.42578125" style="198" customWidth="1"/>
    <col min="2823" max="2823" width="12.7109375" style="198" customWidth="1"/>
    <col min="2824" max="2824" width="13.28515625" style="198" customWidth="1"/>
    <col min="2825" max="2825" width="12.7109375" style="198" customWidth="1"/>
    <col min="2826" max="3072" width="8.85546875" style="198"/>
    <col min="3073" max="3073" width="25.28515625" style="198" customWidth="1"/>
    <col min="3074" max="3074" width="8" style="198" customWidth="1"/>
    <col min="3075" max="3075" width="25.5703125" style="198" customWidth="1"/>
    <col min="3076" max="3076" width="8.140625" style="198" customWidth="1"/>
    <col min="3077" max="3077" width="19.42578125" style="198" customWidth="1"/>
    <col min="3078" max="3078" width="10.42578125" style="198" customWidth="1"/>
    <col min="3079" max="3079" width="12.7109375" style="198" customWidth="1"/>
    <col min="3080" max="3080" width="13.28515625" style="198" customWidth="1"/>
    <col min="3081" max="3081" width="12.7109375" style="198" customWidth="1"/>
    <col min="3082" max="3328" width="8.85546875" style="198"/>
    <col min="3329" max="3329" width="25.28515625" style="198" customWidth="1"/>
    <col min="3330" max="3330" width="8" style="198" customWidth="1"/>
    <col min="3331" max="3331" width="25.5703125" style="198" customWidth="1"/>
    <col min="3332" max="3332" width="8.140625" style="198" customWidth="1"/>
    <col min="3333" max="3333" width="19.42578125" style="198" customWidth="1"/>
    <col min="3334" max="3334" width="10.42578125" style="198" customWidth="1"/>
    <col min="3335" max="3335" width="12.7109375" style="198" customWidth="1"/>
    <col min="3336" max="3336" width="13.28515625" style="198" customWidth="1"/>
    <col min="3337" max="3337" width="12.7109375" style="198" customWidth="1"/>
    <col min="3338" max="3584" width="8.85546875" style="198"/>
    <col min="3585" max="3585" width="25.28515625" style="198" customWidth="1"/>
    <col min="3586" max="3586" width="8" style="198" customWidth="1"/>
    <col min="3587" max="3587" width="25.5703125" style="198" customWidth="1"/>
    <col min="3588" max="3588" width="8.140625" style="198" customWidth="1"/>
    <col min="3589" max="3589" width="19.42578125" style="198" customWidth="1"/>
    <col min="3590" max="3590" width="10.42578125" style="198" customWidth="1"/>
    <col min="3591" max="3591" width="12.7109375" style="198" customWidth="1"/>
    <col min="3592" max="3592" width="13.28515625" style="198" customWidth="1"/>
    <col min="3593" max="3593" width="12.7109375" style="198" customWidth="1"/>
    <col min="3594" max="3840" width="8.85546875" style="198"/>
    <col min="3841" max="3841" width="25.28515625" style="198" customWidth="1"/>
    <col min="3842" max="3842" width="8" style="198" customWidth="1"/>
    <col min="3843" max="3843" width="25.5703125" style="198" customWidth="1"/>
    <col min="3844" max="3844" width="8.140625" style="198" customWidth="1"/>
    <col min="3845" max="3845" width="19.42578125" style="198" customWidth="1"/>
    <col min="3846" max="3846" width="10.42578125" style="198" customWidth="1"/>
    <col min="3847" max="3847" width="12.7109375" style="198" customWidth="1"/>
    <col min="3848" max="3848" width="13.28515625" style="198" customWidth="1"/>
    <col min="3849" max="3849" width="12.7109375" style="198" customWidth="1"/>
    <col min="3850" max="4096" width="8.85546875" style="198"/>
    <col min="4097" max="4097" width="25.28515625" style="198" customWidth="1"/>
    <col min="4098" max="4098" width="8" style="198" customWidth="1"/>
    <col min="4099" max="4099" width="25.5703125" style="198" customWidth="1"/>
    <col min="4100" max="4100" width="8.140625" style="198" customWidth="1"/>
    <col min="4101" max="4101" width="19.42578125" style="198" customWidth="1"/>
    <col min="4102" max="4102" width="10.42578125" style="198" customWidth="1"/>
    <col min="4103" max="4103" width="12.7109375" style="198" customWidth="1"/>
    <col min="4104" max="4104" width="13.28515625" style="198" customWidth="1"/>
    <col min="4105" max="4105" width="12.7109375" style="198" customWidth="1"/>
    <col min="4106" max="4352" width="8.85546875" style="198"/>
    <col min="4353" max="4353" width="25.28515625" style="198" customWidth="1"/>
    <col min="4354" max="4354" width="8" style="198" customWidth="1"/>
    <col min="4355" max="4355" width="25.5703125" style="198" customWidth="1"/>
    <col min="4356" max="4356" width="8.140625" style="198" customWidth="1"/>
    <col min="4357" max="4357" width="19.42578125" style="198" customWidth="1"/>
    <col min="4358" max="4358" width="10.42578125" style="198" customWidth="1"/>
    <col min="4359" max="4359" width="12.7109375" style="198" customWidth="1"/>
    <col min="4360" max="4360" width="13.28515625" style="198" customWidth="1"/>
    <col min="4361" max="4361" width="12.7109375" style="198" customWidth="1"/>
    <col min="4362" max="4608" width="8.85546875" style="198"/>
    <col min="4609" max="4609" width="25.28515625" style="198" customWidth="1"/>
    <col min="4610" max="4610" width="8" style="198" customWidth="1"/>
    <col min="4611" max="4611" width="25.5703125" style="198" customWidth="1"/>
    <col min="4612" max="4612" width="8.140625" style="198" customWidth="1"/>
    <col min="4613" max="4613" width="19.42578125" style="198" customWidth="1"/>
    <col min="4614" max="4614" width="10.42578125" style="198" customWidth="1"/>
    <col min="4615" max="4615" width="12.7109375" style="198" customWidth="1"/>
    <col min="4616" max="4616" width="13.28515625" style="198" customWidth="1"/>
    <col min="4617" max="4617" width="12.7109375" style="198" customWidth="1"/>
    <col min="4618" max="4864" width="8.85546875" style="198"/>
    <col min="4865" max="4865" width="25.28515625" style="198" customWidth="1"/>
    <col min="4866" max="4866" width="8" style="198" customWidth="1"/>
    <col min="4867" max="4867" width="25.5703125" style="198" customWidth="1"/>
    <col min="4868" max="4868" width="8.140625" style="198" customWidth="1"/>
    <col min="4869" max="4869" width="19.42578125" style="198" customWidth="1"/>
    <col min="4870" max="4870" width="10.42578125" style="198" customWidth="1"/>
    <col min="4871" max="4871" width="12.7109375" style="198" customWidth="1"/>
    <col min="4872" max="4872" width="13.28515625" style="198" customWidth="1"/>
    <col min="4873" max="4873" width="12.7109375" style="198" customWidth="1"/>
    <col min="4874" max="5120" width="8.85546875" style="198"/>
    <col min="5121" max="5121" width="25.28515625" style="198" customWidth="1"/>
    <col min="5122" max="5122" width="8" style="198" customWidth="1"/>
    <col min="5123" max="5123" width="25.5703125" style="198" customWidth="1"/>
    <col min="5124" max="5124" width="8.140625" style="198" customWidth="1"/>
    <col min="5125" max="5125" width="19.42578125" style="198" customWidth="1"/>
    <col min="5126" max="5126" width="10.42578125" style="198" customWidth="1"/>
    <col min="5127" max="5127" width="12.7109375" style="198" customWidth="1"/>
    <col min="5128" max="5128" width="13.28515625" style="198" customWidth="1"/>
    <col min="5129" max="5129" width="12.7109375" style="198" customWidth="1"/>
    <col min="5130" max="5376" width="8.85546875" style="198"/>
    <col min="5377" max="5377" width="25.28515625" style="198" customWidth="1"/>
    <col min="5378" max="5378" width="8" style="198" customWidth="1"/>
    <col min="5379" max="5379" width="25.5703125" style="198" customWidth="1"/>
    <col min="5380" max="5380" width="8.140625" style="198" customWidth="1"/>
    <col min="5381" max="5381" width="19.42578125" style="198" customWidth="1"/>
    <col min="5382" max="5382" width="10.42578125" style="198" customWidth="1"/>
    <col min="5383" max="5383" width="12.7109375" style="198" customWidth="1"/>
    <col min="5384" max="5384" width="13.28515625" style="198" customWidth="1"/>
    <col min="5385" max="5385" width="12.7109375" style="198" customWidth="1"/>
    <col min="5386" max="5632" width="8.85546875" style="198"/>
    <col min="5633" max="5633" width="25.28515625" style="198" customWidth="1"/>
    <col min="5634" max="5634" width="8" style="198" customWidth="1"/>
    <col min="5635" max="5635" width="25.5703125" style="198" customWidth="1"/>
    <col min="5636" max="5636" width="8.140625" style="198" customWidth="1"/>
    <col min="5637" max="5637" width="19.42578125" style="198" customWidth="1"/>
    <col min="5638" max="5638" width="10.42578125" style="198" customWidth="1"/>
    <col min="5639" max="5639" width="12.7109375" style="198" customWidth="1"/>
    <col min="5640" max="5640" width="13.28515625" style="198" customWidth="1"/>
    <col min="5641" max="5641" width="12.7109375" style="198" customWidth="1"/>
    <col min="5642" max="5888" width="8.85546875" style="198"/>
    <col min="5889" max="5889" width="25.28515625" style="198" customWidth="1"/>
    <col min="5890" max="5890" width="8" style="198" customWidth="1"/>
    <col min="5891" max="5891" width="25.5703125" style="198" customWidth="1"/>
    <col min="5892" max="5892" width="8.140625" style="198" customWidth="1"/>
    <col min="5893" max="5893" width="19.42578125" style="198" customWidth="1"/>
    <col min="5894" max="5894" width="10.42578125" style="198" customWidth="1"/>
    <col min="5895" max="5895" width="12.7109375" style="198" customWidth="1"/>
    <col min="5896" max="5896" width="13.28515625" style="198" customWidth="1"/>
    <col min="5897" max="5897" width="12.7109375" style="198" customWidth="1"/>
    <col min="5898" max="6144" width="8.85546875" style="198"/>
    <col min="6145" max="6145" width="25.28515625" style="198" customWidth="1"/>
    <col min="6146" max="6146" width="8" style="198" customWidth="1"/>
    <col min="6147" max="6147" width="25.5703125" style="198" customWidth="1"/>
    <col min="6148" max="6148" width="8.140625" style="198" customWidth="1"/>
    <col min="6149" max="6149" width="19.42578125" style="198" customWidth="1"/>
    <col min="6150" max="6150" width="10.42578125" style="198" customWidth="1"/>
    <col min="6151" max="6151" width="12.7109375" style="198" customWidth="1"/>
    <col min="6152" max="6152" width="13.28515625" style="198" customWidth="1"/>
    <col min="6153" max="6153" width="12.7109375" style="198" customWidth="1"/>
    <col min="6154" max="6400" width="8.85546875" style="198"/>
    <col min="6401" max="6401" width="25.28515625" style="198" customWidth="1"/>
    <col min="6402" max="6402" width="8" style="198" customWidth="1"/>
    <col min="6403" max="6403" width="25.5703125" style="198" customWidth="1"/>
    <col min="6404" max="6404" width="8.140625" style="198" customWidth="1"/>
    <col min="6405" max="6405" width="19.42578125" style="198" customWidth="1"/>
    <col min="6406" max="6406" width="10.42578125" style="198" customWidth="1"/>
    <col min="6407" max="6407" width="12.7109375" style="198" customWidth="1"/>
    <col min="6408" max="6408" width="13.28515625" style="198" customWidth="1"/>
    <col min="6409" max="6409" width="12.7109375" style="198" customWidth="1"/>
    <col min="6410" max="6656" width="8.85546875" style="198"/>
    <col min="6657" max="6657" width="25.28515625" style="198" customWidth="1"/>
    <col min="6658" max="6658" width="8" style="198" customWidth="1"/>
    <col min="6659" max="6659" width="25.5703125" style="198" customWidth="1"/>
    <col min="6660" max="6660" width="8.140625" style="198" customWidth="1"/>
    <col min="6661" max="6661" width="19.42578125" style="198" customWidth="1"/>
    <col min="6662" max="6662" width="10.42578125" style="198" customWidth="1"/>
    <col min="6663" max="6663" width="12.7109375" style="198" customWidth="1"/>
    <col min="6664" max="6664" width="13.28515625" style="198" customWidth="1"/>
    <col min="6665" max="6665" width="12.7109375" style="198" customWidth="1"/>
    <col min="6666" max="6912" width="8.85546875" style="198"/>
    <col min="6913" max="6913" width="25.28515625" style="198" customWidth="1"/>
    <col min="6914" max="6914" width="8" style="198" customWidth="1"/>
    <col min="6915" max="6915" width="25.5703125" style="198" customWidth="1"/>
    <col min="6916" max="6916" width="8.140625" style="198" customWidth="1"/>
    <col min="6917" max="6917" width="19.42578125" style="198" customWidth="1"/>
    <col min="6918" max="6918" width="10.42578125" style="198" customWidth="1"/>
    <col min="6919" max="6919" width="12.7109375" style="198" customWidth="1"/>
    <col min="6920" max="6920" width="13.28515625" style="198" customWidth="1"/>
    <col min="6921" max="6921" width="12.7109375" style="198" customWidth="1"/>
    <col min="6922" max="7168" width="8.85546875" style="198"/>
    <col min="7169" max="7169" width="25.28515625" style="198" customWidth="1"/>
    <col min="7170" max="7170" width="8" style="198" customWidth="1"/>
    <col min="7171" max="7171" width="25.5703125" style="198" customWidth="1"/>
    <col min="7172" max="7172" width="8.140625" style="198" customWidth="1"/>
    <col min="7173" max="7173" width="19.42578125" style="198" customWidth="1"/>
    <col min="7174" max="7174" width="10.42578125" style="198" customWidth="1"/>
    <col min="7175" max="7175" width="12.7109375" style="198" customWidth="1"/>
    <col min="7176" max="7176" width="13.28515625" style="198" customWidth="1"/>
    <col min="7177" max="7177" width="12.7109375" style="198" customWidth="1"/>
    <col min="7178" max="7424" width="8.85546875" style="198"/>
    <col min="7425" max="7425" width="25.28515625" style="198" customWidth="1"/>
    <col min="7426" max="7426" width="8" style="198" customWidth="1"/>
    <col min="7427" max="7427" width="25.5703125" style="198" customWidth="1"/>
    <col min="7428" max="7428" width="8.140625" style="198" customWidth="1"/>
    <col min="7429" max="7429" width="19.42578125" style="198" customWidth="1"/>
    <col min="7430" max="7430" width="10.42578125" style="198" customWidth="1"/>
    <col min="7431" max="7431" width="12.7109375" style="198" customWidth="1"/>
    <col min="7432" max="7432" width="13.28515625" style="198" customWidth="1"/>
    <col min="7433" max="7433" width="12.7109375" style="198" customWidth="1"/>
    <col min="7434" max="7680" width="8.85546875" style="198"/>
    <col min="7681" max="7681" width="25.28515625" style="198" customWidth="1"/>
    <col min="7682" max="7682" width="8" style="198" customWidth="1"/>
    <col min="7683" max="7683" width="25.5703125" style="198" customWidth="1"/>
    <col min="7684" max="7684" width="8.140625" style="198" customWidth="1"/>
    <col min="7685" max="7685" width="19.42578125" style="198" customWidth="1"/>
    <col min="7686" max="7686" width="10.42578125" style="198" customWidth="1"/>
    <col min="7687" max="7687" width="12.7109375" style="198" customWidth="1"/>
    <col min="7688" max="7688" width="13.28515625" style="198" customWidth="1"/>
    <col min="7689" max="7689" width="12.7109375" style="198" customWidth="1"/>
    <col min="7690" max="7936" width="8.85546875" style="198"/>
    <col min="7937" max="7937" width="25.28515625" style="198" customWidth="1"/>
    <col min="7938" max="7938" width="8" style="198" customWidth="1"/>
    <col min="7939" max="7939" width="25.5703125" style="198" customWidth="1"/>
    <col min="7940" max="7940" width="8.140625" style="198" customWidth="1"/>
    <col min="7941" max="7941" width="19.42578125" style="198" customWidth="1"/>
    <col min="7942" max="7942" width="10.42578125" style="198" customWidth="1"/>
    <col min="7943" max="7943" width="12.7109375" style="198" customWidth="1"/>
    <col min="7944" max="7944" width="13.28515625" style="198" customWidth="1"/>
    <col min="7945" max="7945" width="12.7109375" style="198" customWidth="1"/>
    <col min="7946" max="8192" width="8.85546875" style="198"/>
    <col min="8193" max="8193" width="25.28515625" style="198" customWidth="1"/>
    <col min="8194" max="8194" width="8" style="198" customWidth="1"/>
    <col min="8195" max="8195" width="25.5703125" style="198" customWidth="1"/>
    <col min="8196" max="8196" width="8.140625" style="198" customWidth="1"/>
    <col min="8197" max="8197" width="19.42578125" style="198" customWidth="1"/>
    <col min="8198" max="8198" width="10.42578125" style="198" customWidth="1"/>
    <col min="8199" max="8199" width="12.7109375" style="198" customWidth="1"/>
    <col min="8200" max="8200" width="13.28515625" style="198" customWidth="1"/>
    <col min="8201" max="8201" width="12.7109375" style="198" customWidth="1"/>
    <col min="8202" max="8448" width="8.85546875" style="198"/>
    <col min="8449" max="8449" width="25.28515625" style="198" customWidth="1"/>
    <col min="8450" max="8450" width="8" style="198" customWidth="1"/>
    <col min="8451" max="8451" width="25.5703125" style="198" customWidth="1"/>
    <col min="8452" max="8452" width="8.140625" style="198" customWidth="1"/>
    <col min="8453" max="8453" width="19.42578125" style="198" customWidth="1"/>
    <col min="8454" max="8454" width="10.42578125" style="198" customWidth="1"/>
    <col min="8455" max="8455" width="12.7109375" style="198" customWidth="1"/>
    <col min="8456" max="8456" width="13.28515625" style="198" customWidth="1"/>
    <col min="8457" max="8457" width="12.7109375" style="198" customWidth="1"/>
    <col min="8458" max="8704" width="8.85546875" style="198"/>
    <col min="8705" max="8705" width="25.28515625" style="198" customWidth="1"/>
    <col min="8706" max="8706" width="8" style="198" customWidth="1"/>
    <col min="8707" max="8707" width="25.5703125" style="198" customWidth="1"/>
    <col min="8708" max="8708" width="8.140625" style="198" customWidth="1"/>
    <col min="8709" max="8709" width="19.42578125" style="198" customWidth="1"/>
    <col min="8710" max="8710" width="10.42578125" style="198" customWidth="1"/>
    <col min="8711" max="8711" width="12.7109375" style="198" customWidth="1"/>
    <col min="8712" max="8712" width="13.28515625" style="198" customWidth="1"/>
    <col min="8713" max="8713" width="12.7109375" style="198" customWidth="1"/>
    <col min="8714" max="8960" width="8.85546875" style="198"/>
    <col min="8961" max="8961" width="25.28515625" style="198" customWidth="1"/>
    <col min="8962" max="8962" width="8" style="198" customWidth="1"/>
    <col min="8963" max="8963" width="25.5703125" style="198" customWidth="1"/>
    <col min="8964" max="8964" width="8.140625" style="198" customWidth="1"/>
    <col min="8965" max="8965" width="19.42578125" style="198" customWidth="1"/>
    <col min="8966" max="8966" width="10.42578125" style="198" customWidth="1"/>
    <col min="8967" max="8967" width="12.7109375" style="198" customWidth="1"/>
    <col min="8968" max="8968" width="13.28515625" style="198" customWidth="1"/>
    <col min="8969" max="8969" width="12.7109375" style="198" customWidth="1"/>
    <col min="8970" max="9216" width="8.85546875" style="198"/>
    <col min="9217" max="9217" width="25.28515625" style="198" customWidth="1"/>
    <col min="9218" max="9218" width="8" style="198" customWidth="1"/>
    <col min="9219" max="9219" width="25.5703125" style="198" customWidth="1"/>
    <col min="9220" max="9220" width="8.140625" style="198" customWidth="1"/>
    <col min="9221" max="9221" width="19.42578125" style="198" customWidth="1"/>
    <col min="9222" max="9222" width="10.42578125" style="198" customWidth="1"/>
    <col min="9223" max="9223" width="12.7109375" style="198" customWidth="1"/>
    <col min="9224" max="9224" width="13.28515625" style="198" customWidth="1"/>
    <col min="9225" max="9225" width="12.7109375" style="198" customWidth="1"/>
    <col min="9226" max="9472" width="8.85546875" style="198"/>
    <col min="9473" max="9473" width="25.28515625" style="198" customWidth="1"/>
    <col min="9474" max="9474" width="8" style="198" customWidth="1"/>
    <col min="9475" max="9475" width="25.5703125" style="198" customWidth="1"/>
    <col min="9476" max="9476" width="8.140625" style="198" customWidth="1"/>
    <col min="9477" max="9477" width="19.42578125" style="198" customWidth="1"/>
    <col min="9478" max="9478" width="10.42578125" style="198" customWidth="1"/>
    <col min="9479" max="9479" width="12.7109375" style="198" customWidth="1"/>
    <col min="9480" max="9480" width="13.28515625" style="198" customWidth="1"/>
    <col min="9481" max="9481" width="12.7109375" style="198" customWidth="1"/>
    <col min="9482" max="9728" width="8.85546875" style="198"/>
    <col min="9729" max="9729" width="25.28515625" style="198" customWidth="1"/>
    <col min="9730" max="9730" width="8" style="198" customWidth="1"/>
    <col min="9731" max="9731" width="25.5703125" style="198" customWidth="1"/>
    <col min="9732" max="9732" width="8.140625" style="198" customWidth="1"/>
    <col min="9733" max="9733" width="19.42578125" style="198" customWidth="1"/>
    <col min="9734" max="9734" width="10.42578125" style="198" customWidth="1"/>
    <col min="9735" max="9735" width="12.7109375" style="198" customWidth="1"/>
    <col min="9736" max="9736" width="13.28515625" style="198" customWidth="1"/>
    <col min="9737" max="9737" width="12.7109375" style="198" customWidth="1"/>
    <col min="9738" max="9984" width="8.85546875" style="198"/>
    <col min="9985" max="9985" width="25.28515625" style="198" customWidth="1"/>
    <col min="9986" max="9986" width="8" style="198" customWidth="1"/>
    <col min="9987" max="9987" width="25.5703125" style="198" customWidth="1"/>
    <col min="9988" max="9988" width="8.140625" style="198" customWidth="1"/>
    <col min="9989" max="9989" width="19.42578125" style="198" customWidth="1"/>
    <col min="9990" max="9990" width="10.42578125" style="198" customWidth="1"/>
    <col min="9991" max="9991" width="12.7109375" style="198" customWidth="1"/>
    <col min="9992" max="9992" width="13.28515625" style="198" customWidth="1"/>
    <col min="9993" max="9993" width="12.7109375" style="198" customWidth="1"/>
    <col min="9994" max="10240" width="8.85546875" style="198"/>
    <col min="10241" max="10241" width="25.28515625" style="198" customWidth="1"/>
    <col min="10242" max="10242" width="8" style="198" customWidth="1"/>
    <col min="10243" max="10243" width="25.5703125" style="198" customWidth="1"/>
    <col min="10244" max="10244" width="8.140625" style="198" customWidth="1"/>
    <col min="10245" max="10245" width="19.42578125" style="198" customWidth="1"/>
    <col min="10246" max="10246" width="10.42578125" style="198" customWidth="1"/>
    <col min="10247" max="10247" width="12.7109375" style="198" customWidth="1"/>
    <col min="10248" max="10248" width="13.28515625" style="198" customWidth="1"/>
    <col min="10249" max="10249" width="12.7109375" style="198" customWidth="1"/>
    <col min="10250" max="10496" width="8.85546875" style="198"/>
    <col min="10497" max="10497" width="25.28515625" style="198" customWidth="1"/>
    <col min="10498" max="10498" width="8" style="198" customWidth="1"/>
    <col min="10499" max="10499" width="25.5703125" style="198" customWidth="1"/>
    <col min="10500" max="10500" width="8.140625" style="198" customWidth="1"/>
    <col min="10501" max="10501" width="19.42578125" style="198" customWidth="1"/>
    <col min="10502" max="10502" width="10.42578125" style="198" customWidth="1"/>
    <col min="10503" max="10503" width="12.7109375" style="198" customWidth="1"/>
    <col min="10504" max="10504" width="13.28515625" style="198" customWidth="1"/>
    <col min="10505" max="10505" width="12.7109375" style="198" customWidth="1"/>
    <col min="10506" max="10752" width="8.85546875" style="198"/>
    <col min="10753" max="10753" width="25.28515625" style="198" customWidth="1"/>
    <col min="10754" max="10754" width="8" style="198" customWidth="1"/>
    <col min="10755" max="10755" width="25.5703125" style="198" customWidth="1"/>
    <col min="10756" max="10756" width="8.140625" style="198" customWidth="1"/>
    <col min="10757" max="10757" width="19.42578125" style="198" customWidth="1"/>
    <col min="10758" max="10758" width="10.42578125" style="198" customWidth="1"/>
    <col min="10759" max="10759" width="12.7109375" style="198" customWidth="1"/>
    <col min="10760" max="10760" width="13.28515625" style="198" customWidth="1"/>
    <col min="10761" max="10761" width="12.7109375" style="198" customWidth="1"/>
    <col min="10762" max="11008" width="8.85546875" style="198"/>
    <col min="11009" max="11009" width="25.28515625" style="198" customWidth="1"/>
    <col min="11010" max="11010" width="8" style="198" customWidth="1"/>
    <col min="11011" max="11011" width="25.5703125" style="198" customWidth="1"/>
    <col min="11012" max="11012" width="8.140625" style="198" customWidth="1"/>
    <col min="11013" max="11013" width="19.42578125" style="198" customWidth="1"/>
    <col min="11014" max="11014" width="10.42578125" style="198" customWidth="1"/>
    <col min="11015" max="11015" width="12.7109375" style="198" customWidth="1"/>
    <col min="11016" max="11016" width="13.28515625" style="198" customWidth="1"/>
    <col min="11017" max="11017" width="12.7109375" style="198" customWidth="1"/>
    <col min="11018" max="11264" width="8.85546875" style="198"/>
    <col min="11265" max="11265" width="25.28515625" style="198" customWidth="1"/>
    <col min="11266" max="11266" width="8" style="198" customWidth="1"/>
    <col min="11267" max="11267" width="25.5703125" style="198" customWidth="1"/>
    <col min="11268" max="11268" width="8.140625" style="198" customWidth="1"/>
    <col min="11269" max="11269" width="19.42578125" style="198" customWidth="1"/>
    <col min="11270" max="11270" width="10.42578125" style="198" customWidth="1"/>
    <col min="11271" max="11271" width="12.7109375" style="198" customWidth="1"/>
    <col min="11272" max="11272" width="13.28515625" style="198" customWidth="1"/>
    <col min="11273" max="11273" width="12.7109375" style="198" customWidth="1"/>
    <col min="11274" max="11520" width="8.85546875" style="198"/>
    <col min="11521" max="11521" width="25.28515625" style="198" customWidth="1"/>
    <col min="11522" max="11522" width="8" style="198" customWidth="1"/>
    <col min="11523" max="11523" width="25.5703125" style="198" customWidth="1"/>
    <col min="11524" max="11524" width="8.140625" style="198" customWidth="1"/>
    <col min="11525" max="11525" width="19.42578125" style="198" customWidth="1"/>
    <col min="11526" max="11526" width="10.42578125" style="198" customWidth="1"/>
    <col min="11527" max="11527" width="12.7109375" style="198" customWidth="1"/>
    <col min="11528" max="11528" width="13.28515625" style="198" customWidth="1"/>
    <col min="11529" max="11529" width="12.7109375" style="198" customWidth="1"/>
    <col min="11530" max="11776" width="8.85546875" style="198"/>
    <col min="11777" max="11777" width="25.28515625" style="198" customWidth="1"/>
    <col min="11778" max="11778" width="8" style="198" customWidth="1"/>
    <col min="11779" max="11779" width="25.5703125" style="198" customWidth="1"/>
    <col min="11780" max="11780" width="8.140625" style="198" customWidth="1"/>
    <col min="11781" max="11781" width="19.42578125" style="198" customWidth="1"/>
    <col min="11782" max="11782" width="10.42578125" style="198" customWidth="1"/>
    <col min="11783" max="11783" width="12.7109375" style="198" customWidth="1"/>
    <col min="11784" max="11784" width="13.28515625" style="198" customWidth="1"/>
    <col min="11785" max="11785" width="12.7109375" style="198" customWidth="1"/>
    <col min="11786" max="12032" width="8.85546875" style="198"/>
    <col min="12033" max="12033" width="25.28515625" style="198" customWidth="1"/>
    <col min="12034" max="12034" width="8" style="198" customWidth="1"/>
    <col min="12035" max="12035" width="25.5703125" style="198" customWidth="1"/>
    <col min="12036" max="12036" width="8.140625" style="198" customWidth="1"/>
    <col min="12037" max="12037" width="19.42578125" style="198" customWidth="1"/>
    <col min="12038" max="12038" width="10.42578125" style="198" customWidth="1"/>
    <col min="12039" max="12039" width="12.7109375" style="198" customWidth="1"/>
    <col min="12040" max="12040" width="13.28515625" style="198" customWidth="1"/>
    <col min="12041" max="12041" width="12.7109375" style="198" customWidth="1"/>
    <col min="12042" max="12288" width="8.85546875" style="198"/>
    <col min="12289" max="12289" width="25.28515625" style="198" customWidth="1"/>
    <col min="12290" max="12290" width="8" style="198" customWidth="1"/>
    <col min="12291" max="12291" width="25.5703125" style="198" customWidth="1"/>
    <col min="12292" max="12292" width="8.140625" style="198" customWidth="1"/>
    <col min="12293" max="12293" width="19.42578125" style="198" customWidth="1"/>
    <col min="12294" max="12294" width="10.42578125" style="198" customWidth="1"/>
    <col min="12295" max="12295" width="12.7109375" style="198" customWidth="1"/>
    <col min="12296" max="12296" width="13.28515625" style="198" customWidth="1"/>
    <col min="12297" max="12297" width="12.7109375" style="198" customWidth="1"/>
    <col min="12298" max="12544" width="8.85546875" style="198"/>
    <col min="12545" max="12545" width="25.28515625" style="198" customWidth="1"/>
    <col min="12546" max="12546" width="8" style="198" customWidth="1"/>
    <col min="12547" max="12547" width="25.5703125" style="198" customWidth="1"/>
    <col min="12548" max="12548" width="8.140625" style="198" customWidth="1"/>
    <col min="12549" max="12549" width="19.42578125" style="198" customWidth="1"/>
    <col min="12550" max="12550" width="10.42578125" style="198" customWidth="1"/>
    <col min="12551" max="12551" width="12.7109375" style="198" customWidth="1"/>
    <col min="12552" max="12552" width="13.28515625" style="198" customWidth="1"/>
    <col min="12553" max="12553" width="12.7109375" style="198" customWidth="1"/>
    <col min="12554" max="12800" width="8.85546875" style="198"/>
    <col min="12801" max="12801" width="25.28515625" style="198" customWidth="1"/>
    <col min="12802" max="12802" width="8" style="198" customWidth="1"/>
    <col min="12803" max="12803" width="25.5703125" style="198" customWidth="1"/>
    <col min="12804" max="12804" width="8.140625" style="198" customWidth="1"/>
    <col min="12805" max="12805" width="19.42578125" style="198" customWidth="1"/>
    <col min="12806" max="12806" width="10.42578125" style="198" customWidth="1"/>
    <col min="12807" max="12807" width="12.7109375" style="198" customWidth="1"/>
    <col min="12808" max="12808" width="13.28515625" style="198" customWidth="1"/>
    <col min="12809" max="12809" width="12.7109375" style="198" customWidth="1"/>
    <col min="12810" max="13056" width="8.85546875" style="198"/>
    <col min="13057" max="13057" width="25.28515625" style="198" customWidth="1"/>
    <col min="13058" max="13058" width="8" style="198" customWidth="1"/>
    <col min="13059" max="13059" width="25.5703125" style="198" customWidth="1"/>
    <col min="13060" max="13060" width="8.140625" style="198" customWidth="1"/>
    <col min="13061" max="13061" width="19.42578125" style="198" customWidth="1"/>
    <col min="13062" max="13062" width="10.42578125" style="198" customWidth="1"/>
    <col min="13063" max="13063" width="12.7109375" style="198" customWidth="1"/>
    <col min="13064" max="13064" width="13.28515625" style="198" customWidth="1"/>
    <col min="13065" max="13065" width="12.7109375" style="198" customWidth="1"/>
    <col min="13066" max="13312" width="8.85546875" style="198"/>
    <col min="13313" max="13313" width="25.28515625" style="198" customWidth="1"/>
    <col min="13314" max="13314" width="8" style="198" customWidth="1"/>
    <col min="13315" max="13315" width="25.5703125" style="198" customWidth="1"/>
    <col min="13316" max="13316" width="8.140625" style="198" customWidth="1"/>
    <col min="13317" max="13317" width="19.42578125" style="198" customWidth="1"/>
    <col min="13318" max="13318" width="10.42578125" style="198" customWidth="1"/>
    <col min="13319" max="13319" width="12.7109375" style="198" customWidth="1"/>
    <col min="13320" max="13320" width="13.28515625" style="198" customWidth="1"/>
    <col min="13321" max="13321" width="12.7109375" style="198" customWidth="1"/>
    <col min="13322" max="13568" width="8.85546875" style="198"/>
    <col min="13569" max="13569" width="25.28515625" style="198" customWidth="1"/>
    <col min="13570" max="13570" width="8" style="198" customWidth="1"/>
    <col min="13571" max="13571" width="25.5703125" style="198" customWidth="1"/>
    <col min="13572" max="13572" width="8.140625" style="198" customWidth="1"/>
    <col min="13573" max="13573" width="19.42578125" style="198" customWidth="1"/>
    <col min="13574" max="13574" width="10.42578125" style="198" customWidth="1"/>
    <col min="13575" max="13575" width="12.7109375" style="198" customWidth="1"/>
    <col min="13576" max="13576" width="13.28515625" style="198" customWidth="1"/>
    <col min="13577" max="13577" width="12.7109375" style="198" customWidth="1"/>
    <col min="13578" max="13824" width="8.85546875" style="198"/>
    <col min="13825" max="13825" width="25.28515625" style="198" customWidth="1"/>
    <col min="13826" max="13826" width="8" style="198" customWidth="1"/>
    <col min="13827" max="13827" width="25.5703125" style="198" customWidth="1"/>
    <col min="13828" max="13828" width="8.140625" style="198" customWidth="1"/>
    <col min="13829" max="13829" width="19.42578125" style="198" customWidth="1"/>
    <col min="13830" max="13830" width="10.42578125" style="198" customWidth="1"/>
    <col min="13831" max="13831" width="12.7109375" style="198" customWidth="1"/>
    <col min="13832" max="13832" width="13.28515625" style="198" customWidth="1"/>
    <col min="13833" max="13833" width="12.7109375" style="198" customWidth="1"/>
    <col min="13834" max="14080" width="8.85546875" style="198"/>
    <col min="14081" max="14081" width="25.28515625" style="198" customWidth="1"/>
    <col min="14082" max="14082" width="8" style="198" customWidth="1"/>
    <col min="14083" max="14083" width="25.5703125" style="198" customWidth="1"/>
    <col min="14084" max="14084" width="8.140625" style="198" customWidth="1"/>
    <col min="14085" max="14085" width="19.42578125" style="198" customWidth="1"/>
    <col min="14086" max="14086" width="10.42578125" style="198" customWidth="1"/>
    <col min="14087" max="14087" width="12.7109375" style="198" customWidth="1"/>
    <col min="14088" max="14088" width="13.28515625" style="198" customWidth="1"/>
    <col min="14089" max="14089" width="12.7109375" style="198" customWidth="1"/>
    <col min="14090" max="14336" width="8.85546875" style="198"/>
    <col min="14337" max="14337" width="25.28515625" style="198" customWidth="1"/>
    <col min="14338" max="14338" width="8" style="198" customWidth="1"/>
    <col min="14339" max="14339" width="25.5703125" style="198" customWidth="1"/>
    <col min="14340" max="14340" width="8.140625" style="198" customWidth="1"/>
    <col min="14341" max="14341" width="19.42578125" style="198" customWidth="1"/>
    <col min="14342" max="14342" width="10.42578125" style="198" customWidth="1"/>
    <col min="14343" max="14343" width="12.7109375" style="198" customWidth="1"/>
    <col min="14344" max="14344" width="13.28515625" style="198" customWidth="1"/>
    <col min="14345" max="14345" width="12.7109375" style="198" customWidth="1"/>
    <col min="14346" max="14592" width="8.85546875" style="198"/>
    <col min="14593" max="14593" width="25.28515625" style="198" customWidth="1"/>
    <col min="14594" max="14594" width="8" style="198" customWidth="1"/>
    <col min="14595" max="14595" width="25.5703125" style="198" customWidth="1"/>
    <col min="14596" max="14596" width="8.140625" style="198" customWidth="1"/>
    <col min="14597" max="14597" width="19.42578125" style="198" customWidth="1"/>
    <col min="14598" max="14598" width="10.42578125" style="198" customWidth="1"/>
    <col min="14599" max="14599" width="12.7109375" style="198" customWidth="1"/>
    <col min="14600" max="14600" width="13.28515625" style="198" customWidth="1"/>
    <col min="14601" max="14601" width="12.7109375" style="198" customWidth="1"/>
    <col min="14602" max="14848" width="8.85546875" style="198"/>
    <col min="14849" max="14849" width="25.28515625" style="198" customWidth="1"/>
    <col min="14850" max="14850" width="8" style="198" customWidth="1"/>
    <col min="14851" max="14851" width="25.5703125" style="198" customWidth="1"/>
    <col min="14852" max="14852" width="8.140625" style="198" customWidth="1"/>
    <col min="14853" max="14853" width="19.42578125" style="198" customWidth="1"/>
    <col min="14854" max="14854" width="10.42578125" style="198" customWidth="1"/>
    <col min="14855" max="14855" width="12.7109375" style="198" customWidth="1"/>
    <col min="14856" max="14856" width="13.28515625" style="198" customWidth="1"/>
    <col min="14857" max="14857" width="12.7109375" style="198" customWidth="1"/>
    <col min="14858" max="15104" width="8.85546875" style="198"/>
    <col min="15105" max="15105" width="25.28515625" style="198" customWidth="1"/>
    <col min="15106" max="15106" width="8" style="198" customWidth="1"/>
    <col min="15107" max="15107" width="25.5703125" style="198" customWidth="1"/>
    <col min="15108" max="15108" width="8.140625" style="198" customWidth="1"/>
    <col min="15109" max="15109" width="19.42578125" style="198" customWidth="1"/>
    <col min="15110" max="15110" width="10.42578125" style="198" customWidth="1"/>
    <col min="15111" max="15111" width="12.7109375" style="198" customWidth="1"/>
    <col min="15112" max="15112" width="13.28515625" style="198" customWidth="1"/>
    <col min="15113" max="15113" width="12.7109375" style="198" customWidth="1"/>
    <col min="15114" max="15360" width="8.85546875" style="198"/>
    <col min="15361" max="15361" width="25.28515625" style="198" customWidth="1"/>
    <col min="15362" max="15362" width="8" style="198" customWidth="1"/>
    <col min="15363" max="15363" width="25.5703125" style="198" customWidth="1"/>
    <col min="15364" max="15364" width="8.140625" style="198" customWidth="1"/>
    <col min="15365" max="15365" width="19.42578125" style="198" customWidth="1"/>
    <col min="15366" max="15366" width="10.42578125" style="198" customWidth="1"/>
    <col min="15367" max="15367" width="12.7109375" style="198" customWidth="1"/>
    <col min="15368" max="15368" width="13.28515625" style="198" customWidth="1"/>
    <col min="15369" max="15369" width="12.7109375" style="198" customWidth="1"/>
    <col min="15370" max="15616" width="8.85546875" style="198"/>
    <col min="15617" max="15617" width="25.28515625" style="198" customWidth="1"/>
    <col min="15618" max="15618" width="8" style="198" customWidth="1"/>
    <col min="15619" max="15619" width="25.5703125" style="198" customWidth="1"/>
    <col min="15620" max="15620" width="8.140625" style="198" customWidth="1"/>
    <col min="15621" max="15621" width="19.42578125" style="198" customWidth="1"/>
    <col min="15622" max="15622" width="10.42578125" style="198" customWidth="1"/>
    <col min="15623" max="15623" width="12.7109375" style="198" customWidth="1"/>
    <col min="15624" max="15624" width="13.28515625" style="198" customWidth="1"/>
    <col min="15625" max="15625" width="12.7109375" style="198" customWidth="1"/>
    <col min="15626" max="15872" width="8.85546875" style="198"/>
    <col min="15873" max="15873" width="25.28515625" style="198" customWidth="1"/>
    <col min="15874" max="15874" width="8" style="198" customWidth="1"/>
    <col min="15875" max="15875" width="25.5703125" style="198" customWidth="1"/>
    <col min="15876" max="15876" width="8.140625" style="198" customWidth="1"/>
    <col min="15877" max="15877" width="19.42578125" style="198" customWidth="1"/>
    <col min="15878" max="15878" width="10.42578125" style="198" customWidth="1"/>
    <col min="15879" max="15879" width="12.7109375" style="198" customWidth="1"/>
    <col min="15880" max="15880" width="13.28515625" style="198" customWidth="1"/>
    <col min="15881" max="15881" width="12.7109375" style="198" customWidth="1"/>
    <col min="15882" max="16128" width="8.85546875" style="198"/>
    <col min="16129" max="16129" width="25.28515625" style="198" customWidth="1"/>
    <col min="16130" max="16130" width="8" style="198" customWidth="1"/>
    <col min="16131" max="16131" width="25.5703125" style="198" customWidth="1"/>
    <col min="16132" max="16132" width="8.140625" style="198" customWidth="1"/>
    <col min="16133" max="16133" width="19.42578125" style="198" customWidth="1"/>
    <col min="16134" max="16134" width="10.42578125" style="198" customWidth="1"/>
    <col min="16135" max="16135" width="12.7109375" style="198" customWidth="1"/>
    <col min="16136" max="16136" width="13.28515625" style="198" customWidth="1"/>
    <col min="16137" max="16137" width="12.7109375" style="198" customWidth="1"/>
    <col min="16138" max="16384" width="8.85546875" style="198"/>
  </cols>
  <sheetData>
    <row r="1" spans="1:9" ht="18.75" customHeight="1" x14ac:dyDescent="0.3">
      <c r="A1" s="269" t="s">
        <v>171</v>
      </c>
      <c r="B1" s="260"/>
      <c r="C1" s="260"/>
      <c r="D1" s="260"/>
      <c r="E1" s="260"/>
      <c r="F1" s="260"/>
      <c r="G1" s="260"/>
      <c r="H1" s="260"/>
      <c r="I1" s="261"/>
    </row>
    <row r="2" spans="1:9" ht="15.75" x14ac:dyDescent="0.25">
      <c r="A2" s="270" t="s">
        <v>245</v>
      </c>
      <c r="B2" s="271"/>
      <c r="C2" s="271"/>
      <c r="D2" s="271"/>
      <c r="E2" s="271"/>
      <c r="F2" s="271"/>
      <c r="G2" s="271"/>
      <c r="H2" s="272"/>
      <c r="I2" s="32" t="s">
        <v>172</v>
      </c>
    </row>
    <row r="3" spans="1:9" s="201" customFormat="1" x14ac:dyDescent="0.2">
      <c r="A3" s="273" t="s">
        <v>173</v>
      </c>
      <c r="B3" s="274"/>
      <c r="C3" s="274"/>
      <c r="D3" s="274"/>
      <c r="E3" s="275"/>
      <c r="F3" s="199"/>
      <c r="G3" s="199"/>
      <c r="H3" s="199"/>
      <c r="I3" s="200"/>
    </row>
    <row r="4" spans="1:9" s="201" customFormat="1" x14ac:dyDescent="0.2">
      <c r="A4" s="276"/>
      <c r="B4" s="277"/>
      <c r="C4" s="277"/>
      <c r="D4" s="277"/>
      <c r="E4" s="277"/>
      <c r="F4" s="277"/>
      <c r="G4" s="278"/>
      <c r="H4" s="199"/>
      <c r="I4" s="200"/>
    </row>
    <row r="5" spans="1:9" x14ac:dyDescent="0.2">
      <c r="A5" s="254" t="s">
        <v>174</v>
      </c>
      <c r="B5" s="254"/>
      <c r="C5" s="254" t="s">
        <v>175</v>
      </c>
      <c r="D5" s="254"/>
      <c r="E5" s="254" t="s">
        <v>176</v>
      </c>
      <c r="F5" s="254"/>
      <c r="G5" s="202" t="s">
        <v>67</v>
      </c>
      <c r="H5" s="202" t="s">
        <v>177</v>
      </c>
      <c r="I5" s="203"/>
    </row>
    <row r="6" spans="1:9" x14ac:dyDescent="0.2">
      <c r="A6" s="148" t="s">
        <v>178</v>
      </c>
      <c r="B6" s="157">
        <v>30</v>
      </c>
      <c r="C6" s="148" t="s">
        <v>178</v>
      </c>
      <c r="D6" s="148">
        <v>22</v>
      </c>
      <c r="E6" s="148" t="s">
        <v>178</v>
      </c>
      <c r="F6" s="148">
        <v>25</v>
      </c>
      <c r="G6" s="202"/>
      <c r="H6" s="202"/>
      <c r="I6" s="203"/>
    </row>
    <row r="7" spans="1:9" x14ac:dyDescent="0.2">
      <c r="A7" s="157" t="s">
        <v>179</v>
      </c>
      <c r="B7" s="157">
        <v>30</v>
      </c>
      <c r="C7" s="148" t="s">
        <v>178</v>
      </c>
      <c r="D7" s="148">
        <v>13</v>
      </c>
      <c r="E7" s="148" t="s">
        <v>178</v>
      </c>
      <c r="F7" s="148">
        <v>25</v>
      </c>
      <c r="G7" s="202"/>
      <c r="H7" s="202"/>
      <c r="I7" s="203"/>
    </row>
    <row r="8" spans="1:9" x14ac:dyDescent="0.2">
      <c r="A8" s="148" t="s">
        <v>178</v>
      </c>
      <c r="B8" s="157">
        <v>25</v>
      </c>
      <c r="C8" s="148" t="s">
        <v>178</v>
      </c>
      <c r="D8" s="148">
        <v>27</v>
      </c>
      <c r="E8" s="148" t="s">
        <v>178</v>
      </c>
      <c r="F8" s="148">
        <v>20</v>
      </c>
      <c r="G8" s="202"/>
      <c r="H8" s="202"/>
      <c r="I8" s="203"/>
    </row>
    <row r="9" spans="1:9" x14ac:dyDescent="0.2">
      <c r="A9" s="157" t="s">
        <v>179</v>
      </c>
      <c r="B9" s="157">
        <v>20</v>
      </c>
      <c r="C9" s="148" t="s">
        <v>178</v>
      </c>
      <c r="D9" s="204">
        <v>27</v>
      </c>
      <c r="E9" s="148"/>
      <c r="F9" s="148"/>
      <c r="G9" s="202"/>
      <c r="H9" s="202"/>
      <c r="I9" s="203"/>
    </row>
    <row r="10" spans="1:9" ht="11.25" customHeight="1" x14ac:dyDescent="0.2">
      <c r="A10" s="148" t="s">
        <v>178</v>
      </c>
      <c r="B10" s="157">
        <v>25</v>
      </c>
      <c r="C10" s="148" t="s">
        <v>178</v>
      </c>
      <c r="D10" s="148">
        <v>27</v>
      </c>
      <c r="G10" s="202"/>
      <c r="H10" s="202"/>
      <c r="I10" s="203"/>
    </row>
    <row r="11" spans="1:9" x14ac:dyDescent="0.2">
      <c r="A11" s="148" t="s">
        <v>178</v>
      </c>
      <c r="B11" s="157">
        <v>20</v>
      </c>
      <c r="C11" s="157" t="s">
        <v>180</v>
      </c>
      <c r="D11" s="148">
        <v>10</v>
      </c>
      <c r="E11" s="148"/>
      <c r="F11" s="148"/>
      <c r="G11" s="202"/>
      <c r="H11" s="202"/>
      <c r="I11" s="203"/>
    </row>
    <row r="12" spans="1:9" x14ac:dyDescent="0.2">
      <c r="A12" s="148" t="s">
        <v>178</v>
      </c>
      <c r="B12" s="157">
        <v>30</v>
      </c>
      <c r="C12" s="157" t="s">
        <v>181</v>
      </c>
      <c r="D12" s="148">
        <v>27</v>
      </c>
      <c r="E12" s="148"/>
      <c r="F12" s="148"/>
      <c r="G12" s="202"/>
      <c r="H12" s="202"/>
      <c r="I12" s="203"/>
    </row>
    <row r="13" spans="1:9" x14ac:dyDescent="0.2">
      <c r="A13" s="157" t="s">
        <v>179</v>
      </c>
      <c r="B13" s="157">
        <v>30</v>
      </c>
      <c r="C13" s="148" t="s">
        <v>178</v>
      </c>
      <c r="D13" s="148">
        <v>32</v>
      </c>
      <c r="E13" s="205" t="s">
        <v>182</v>
      </c>
      <c r="F13" s="148"/>
      <c r="G13" s="202"/>
      <c r="H13" s="202"/>
      <c r="I13" s="203"/>
    </row>
    <row r="14" spans="1:9" x14ac:dyDescent="0.2">
      <c r="A14" s="148" t="s">
        <v>178</v>
      </c>
      <c r="B14" s="157">
        <v>30</v>
      </c>
      <c r="C14" s="206"/>
      <c r="D14" s="203"/>
      <c r="E14" s="205"/>
      <c r="F14" s="148"/>
      <c r="G14" s="202"/>
      <c r="H14" s="202"/>
      <c r="I14" s="203"/>
    </row>
    <row r="15" spans="1:9" x14ac:dyDescent="0.2">
      <c r="A15" s="157" t="s">
        <v>179</v>
      </c>
      <c r="B15" s="157">
        <v>30</v>
      </c>
      <c r="C15" s="206"/>
      <c r="D15" s="148"/>
      <c r="E15" s="205" t="s">
        <v>182</v>
      </c>
      <c r="F15" s="148"/>
      <c r="G15" s="202"/>
      <c r="H15" s="202"/>
      <c r="I15" s="203"/>
    </row>
    <row r="16" spans="1:9" x14ac:dyDescent="0.2">
      <c r="A16" s="148" t="s">
        <v>178</v>
      </c>
      <c r="B16" s="148">
        <v>20</v>
      </c>
      <c r="C16" s="148"/>
      <c r="D16" s="148"/>
      <c r="E16" s="205"/>
      <c r="F16" s="148"/>
      <c r="G16" s="202"/>
      <c r="H16" s="202"/>
      <c r="I16" s="203"/>
    </row>
    <row r="17" spans="1:13" x14ac:dyDescent="0.2">
      <c r="A17" s="148" t="s">
        <v>183</v>
      </c>
      <c r="B17" s="148">
        <f>SUM(B6:B16)</f>
        <v>290</v>
      </c>
      <c r="C17" s="148" t="s">
        <v>183</v>
      </c>
      <c r="D17" s="148">
        <f>SUM(D6:D16)</f>
        <v>185</v>
      </c>
      <c r="E17" s="148"/>
      <c r="F17" s="207">
        <f>SUM(F6:F16)</f>
        <v>70</v>
      </c>
      <c r="G17" s="207">
        <f>F17+D17+B17</f>
        <v>545</v>
      </c>
      <c r="H17" s="208">
        <f>G17*12.5</f>
        <v>6812.5</v>
      </c>
      <c r="I17" s="209"/>
    </row>
    <row r="18" spans="1:13" ht="21.75" customHeight="1" x14ac:dyDescent="0.25">
      <c r="A18" s="259" t="s">
        <v>184</v>
      </c>
      <c r="B18" s="260"/>
      <c r="C18" s="260"/>
      <c r="D18" s="260"/>
      <c r="E18" s="260"/>
      <c r="F18" s="260"/>
      <c r="G18" s="260"/>
      <c r="H18" s="260"/>
      <c r="I18" s="261"/>
      <c r="J18" s="210"/>
    </row>
    <row r="19" spans="1:13" x14ac:dyDescent="0.2">
      <c r="A19" s="262" t="s">
        <v>185</v>
      </c>
      <c r="B19" s="262"/>
      <c r="C19" s="262"/>
      <c r="D19" s="262"/>
      <c r="E19" s="262"/>
      <c r="F19" s="262"/>
      <c r="G19" s="262"/>
      <c r="H19" s="262"/>
      <c r="I19" s="203"/>
      <c r="J19" s="210"/>
    </row>
    <row r="20" spans="1:13" x14ac:dyDescent="0.2">
      <c r="A20" s="254" t="s">
        <v>186</v>
      </c>
      <c r="B20" s="254"/>
      <c r="C20" s="254" t="s">
        <v>187</v>
      </c>
      <c r="D20" s="254"/>
      <c r="E20" s="254"/>
      <c r="F20" s="254"/>
      <c r="G20" s="202" t="s">
        <v>188</v>
      </c>
      <c r="H20" s="202" t="s">
        <v>189</v>
      </c>
      <c r="I20" s="211" t="s">
        <v>190</v>
      </c>
      <c r="J20" s="210"/>
    </row>
    <row r="21" spans="1:13" x14ac:dyDescent="0.2">
      <c r="A21" s="148" t="s">
        <v>191</v>
      </c>
      <c r="B21" s="148"/>
      <c r="C21" s="148" t="s">
        <v>192</v>
      </c>
      <c r="D21" s="148">
        <v>30</v>
      </c>
      <c r="E21" s="205"/>
      <c r="F21" s="148"/>
      <c r="G21" s="202"/>
      <c r="H21" s="202" t="s">
        <v>193</v>
      </c>
      <c r="I21" s="203"/>
    </row>
    <row r="22" spans="1:13" x14ac:dyDescent="0.2">
      <c r="A22" s="203" t="s">
        <v>194</v>
      </c>
      <c r="B22" s="148">
        <v>20</v>
      </c>
      <c r="C22" s="148" t="s">
        <v>195</v>
      </c>
      <c r="D22" s="148">
        <v>30</v>
      </c>
      <c r="E22" s="205"/>
      <c r="F22" s="148"/>
      <c r="G22" s="202"/>
      <c r="H22" s="202"/>
      <c r="I22" s="203"/>
    </row>
    <row r="23" spans="1:13" x14ac:dyDescent="0.2">
      <c r="A23" s="148" t="s">
        <v>194</v>
      </c>
      <c r="B23" s="148">
        <v>20</v>
      </c>
      <c r="C23" s="148" t="s">
        <v>196</v>
      </c>
      <c r="D23" s="148">
        <v>25</v>
      </c>
      <c r="E23" s="205"/>
      <c r="F23" s="148"/>
      <c r="G23" s="202"/>
      <c r="H23" s="202"/>
      <c r="I23" s="203"/>
    </row>
    <row r="24" spans="1:13" x14ac:dyDescent="0.2">
      <c r="A24" s="148"/>
      <c r="B24" s="148"/>
      <c r="C24" s="148" t="s">
        <v>197</v>
      </c>
      <c r="D24" s="148">
        <v>30</v>
      </c>
      <c r="E24" s="205"/>
      <c r="F24" s="148"/>
      <c r="G24" s="202"/>
      <c r="H24" s="202"/>
      <c r="I24" s="203"/>
      <c r="M24" s="212"/>
    </row>
    <row r="25" spans="1:13" x14ac:dyDescent="0.2">
      <c r="A25" s="148"/>
      <c r="B25" s="148"/>
      <c r="C25" s="148" t="s">
        <v>198</v>
      </c>
      <c r="D25" s="148">
        <v>30</v>
      </c>
      <c r="E25" s="157"/>
      <c r="F25" s="148"/>
      <c r="G25" s="202"/>
      <c r="H25" s="202"/>
      <c r="I25" s="203"/>
    </row>
    <row r="26" spans="1:13" x14ac:dyDescent="0.2">
      <c r="A26" s="148"/>
      <c r="B26" s="148"/>
      <c r="C26" s="148" t="s">
        <v>199</v>
      </c>
      <c r="D26" s="148">
        <v>30</v>
      </c>
      <c r="E26" s="157"/>
      <c r="F26" s="148"/>
      <c r="G26" s="202"/>
      <c r="H26" s="202"/>
      <c r="I26" s="203"/>
    </row>
    <row r="27" spans="1:13" x14ac:dyDescent="0.2">
      <c r="A27" s="148"/>
      <c r="B27" s="148"/>
      <c r="C27" s="148" t="s">
        <v>200</v>
      </c>
      <c r="D27" s="148">
        <v>10</v>
      </c>
      <c r="E27" s="148"/>
      <c r="F27" s="148"/>
      <c r="G27" s="203"/>
      <c r="H27" s="203"/>
      <c r="I27" s="203"/>
    </row>
    <row r="28" spans="1:13" x14ac:dyDescent="0.2">
      <c r="A28" s="263" t="s">
        <v>201</v>
      </c>
      <c r="B28" s="264"/>
      <c r="C28" s="265"/>
      <c r="D28" s="148">
        <v>28</v>
      </c>
      <c r="E28" s="148"/>
      <c r="F28" s="148"/>
      <c r="G28" s="203"/>
      <c r="H28" s="203"/>
      <c r="I28" s="203"/>
    </row>
    <row r="29" spans="1:13" x14ac:dyDescent="0.2">
      <c r="A29" s="148" t="s">
        <v>183</v>
      </c>
      <c r="B29" s="148">
        <f>SUM(B22:B27)</f>
        <v>40</v>
      </c>
      <c r="C29" s="148" t="s">
        <v>183</v>
      </c>
      <c r="D29" s="148">
        <f>SUM(D21:D28)</f>
        <v>213</v>
      </c>
      <c r="E29" s="148"/>
      <c r="F29" s="207">
        <f>SUM(F24:F28)</f>
        <v>0</v>
      </c>
      <c r="G29" s="213">
        <f>D29+B29+F29</f>
        <v>253</v>
      </c>
      <c r="H29" s="214">
        <f>G29*14.5</f>
        <v>3668.5</v>
      </c>
      <c r="I29" s="215"/>
      <c r="K29" s="216"/>
      <c r="L29" s="216"/>
    </row>
    <row r="30" spans="1:13" ht="20.25" x14ac:dyDescent="0.3">
      <c r="A30" s="266" t="s">
        <v>202</v>
      </c>
      <c r="B30" s="267"/>
      <c r="C30" s="267"/>
      <c r="D30" s="267"/>
      <c r="E30" s="267"/>
      <c r="F30" s="267"/>
      <c r="G30" s="268"/>
      <c r="H30" s="217">
        <f>H17+H29</f>
        <v>10481</v>
      </c>
      <c r="I30" s="218"/>
    </row>
    <row r="31" spans="1:13" ht="15.75" customHeight="1" x14ac:dyDescent="0.2">
      <c r="A31" s="255" t="s">
        <v>203</v>
      </c>
      <c r="B31" s="256"/>
      <c r="C31" s="256"/>
      <c r="D31" s="256"/>
      <c r="E31" s="256"/>
      <c r="F31" s="256"/>
      <c r="G31" s="256"/>
      <c r="H31" s="256"/>
      <c r="I31" s="257"/>
    </row>
    <row r="32" spans="1:13" x14ac:dyDescent="0.2">
      <c r="A32" s="254" t="s">
        <v>204</v>
      </c>
      <c r="B32" s="254"/>
      <c r="C32" s="202" t="s">
        <v>205</v>
      </c>
      <c r="E32" s="202" t="s">
        <v>186</v>
      </c>
      <c r="F32" s="202"/>
      <c r="G32" s="203" t="s">
        <v>67</v>
      </c>
      <c r="H32" s="203" t="s">
        <v>177</v>
      </c>
      <c r="I32" s="211" t="s">
        <v>206</v>
      </c>
    </row>
    <row r="33" spans="1:15" x14ac:dyDescent="0.2">
      <c r="A33" s="219" t="s">
        <v>151</v>
      </c>
      <c r="B33" s="148">
        <v>25</v>
      </c>
      <c r="C33" s="148" t="s">
        <v>207</v>
      </c>
      <c r="D33" s="148">
        <v>30</v>
      </c>
      <c r="E33" s="148" t="s">
        <v>208</v>
      </c>
      <c r="F33" s="148">
        <v>36</v>
      </c>
      <c r="G33" s="202"/>
      <c r="H33" s="202"/>
      <c r="I33" s="203"/>
    </row>
    <row r="34" spans="1:15" x14ac:dyDescent="0.2">
      <c r="A34" s="219" t="s">
        <v>209</v>
      </c>
      <c r="B34" s="148">
        <v>10</v>
      </c>
      <c r="C34" s="148" t="s">
        <v>210</v>
      </c>
      <c r="D34" s="148">
        <v>30</v>
      </c>
      <c r="E34" s="203" t="s">
        <v>211</v>
      </c>
      <c r="F34" s="148"/>
      <c r="G34" s="202"/>
      <c r="H34" s="202"/>
      <c r="I34" s="203"/>
      <c r="J34" s="198" t="s">
        <v>50</v>
      </c>
    </row>
    <row r="35" spans="1:15" x14ac:dyDescent="0.2">
      <c r="A35" s="219" t="s">
        <v>209</v>
      </c>
      <c r="B35" s="148">
        <v>10</v>
      </c>
      <c r="C35" s="148"/>
      <c r="D35" s="148"/>
      <c r="E35" s="148" t="s">
        <v>212</v>
      </c>
      <c r="F35" s="148"/>
      <c r="G35" s="202"/>
      <c r="H35" s="202"/>
      <c r="I35" s="203"/>
    </row>
    <row r="36" spans="1:15" x14ac:dyDescent="0.2">
      <c r="A36" s="219" t="s">
        <v>209</v>
      </c>
      <c r="B36" s="148">
        <v>10</v>
      </c>
      <c r="C36" s="148"/>
      <c r="D36" s="148"/>
      <c r="E36" s="148"/>
      <c r="F36" s="148"/>
      <c r="G36" s="202"/>
      <c r="H36" s="202"/>
      <c r="I36" s="203"/>
    </row>
    <row r="37" spans="1:15" x14ac:dyDescent="0.2">
      <c r="A37" s="219" t="s">
        <v>209</v>
      </c>
      <c r="B37" s="148">
        <v>10</v>
      </c>
      <c r="C37" s="148"/>
      <c r="D37" s="148"/>
      <c r="E37" s="148"/>
      <c r="F37" s="148"/>
      <c r="G37" s="202"/>
      <c r="H37" s="202"/>
      <c r="I37" s="203"/>
    </row>
    <row r="38" spans="1:15" x14ac:dyDescent="0.2">
      <c r="C38" s="148"/>
      <c r="D38" s="148"/>
      <c r="E38" s="148"/>
      <c r="F38" s="148"/>
      <c r="G38" s="202"/>
      <c r="H38" s="202"/>
      <c r="I38" s="203"/>
    </row>
    <row r="39" spans="1:15" ht="15" x14ac:dyDescent="0.25">
      <c r="A39" s="148" t="s">
        <v>183</v>
      </c>
      <c r="B39" s="148">
        <f>SUM(B33:B37)</f>
        <v>65</v>
      </c>
      <c r="C39" s="148" t="s">
        <v>183</v>
      </c>
      <c r="D39" s="148">
        <f>SUM(D33:D35)</f>
        <v>60</v>
      </c>
      <c r="E39" s="148" t="s">
        <v>183</v>
      </c>
      <c r="F39" s="207">
        <f>SUM(F33:F35)</f>
        <v>36</v>
      </c>
      <c r="G39" s="207">
        <f>F39+D39+B39</f>
        <v>161</v>
      </c>
      <c r="H39" s="217">
        <f>B39*12.5+D39*14.5+F39*14.5</f>
        <v>2204.5</v>
      </c>
      <c r="I39" s="220"/>
    </row>
    <row r="40" spans="1:15" ht="17.25" customHeight="1" x14ac:dyDescent="0.35">
      <c r="A40" s="255" t="s">
        <v>213</v>
      </c>
      <c r="B40" s="256"/>
      <c r="C40" s="256"/>
      <c r="D40" s="256"/>
      <c r="E40" s="256"/>
      <c r="F40" s="256"/>
      <c r="G40" s="256"/>
      <c r="H40" s="256"/>
      <c r="I40" s="257"/>
      <c r="J40" s="221"/>
      <c r="K40" s="221"/>
      <c r="L40" s="221"/>
      <c r="M40" s="221"/>
      <c r="N40" s="221"/>
      <c r="O40" s="221"/>
    </row>
    <row r="41" spans="1:15" ht="12.75" x14ac:dyDescent="0.2">
      <c r="A41" s="254" t="s">
        <v>214</v>
      </c>
      <c r="B41" s="254"/>
      <c r="C41" s="202" t="s">
        <v>187</v>
      </c>
      <c r="D41" s="203"/>
      <c r="E41" s="202" t="s">
        <v>215</v>
      </c>
      <c r="F41" s="202"/>
      <c r="G41" s="203" t="s">
        <v>67</v>
      </c>
      <c r="H41" s="203" t="s">
        <v>177</v>
      </c>
      <c r="I41" s="32" t="s">
        <v>216</v>
      </c>
    </row>
    <row r="42" spans="1:15" x14ac:dyDescent="0.2">
      <c r="A42" s="202" t="s">
        <v>217</v>
      </c>
      <c r="B42" s="202">
        <v>50</v>
      </c>
      <c r="C42" s="202" t="s">
        <v>218</v>
      </c>
      <c r="D42" s="203"/>
      <c r="E42" s="148" t="s">
        <v>219</v>
      </c>
      <c r="F42" s="148">
        <v>50</v>
      </c>
      <c r="G42" s="203"/>
      <c r="H42" s="203"/>
      <c r="I42" s="203"/>
    </row>
    <row r="43" spans="1:15" x14ac:dyDescent="0.2">
      <c r="A43" s="202" t="s">
        <v>217</v>
      </c>
      <c r="B43" s="202">
        <v>50</v>
      </c>
      <c r="C43" s="148" t="s">
        <v>219</v>
      </c>
      <c r="D43" s="148">
        <v>20</v>
      </c>
      <c r="E43" s="202"/>
      <c r="F43" s="202"/>
      <c r="G43" s="203"/>
      <c r="H43" s="203"/>
      <c r="I43" s="203"/>
    </row>
    <row r="44" spans="1:15" x14ac:dyDescent="0.2">
      <c r="A44" s="202" t="s">
        <v>220</v>
      </c>
      <c r="B44" s="202">
        <v>20</v>
      </c>
      <c r="C44" s="202"/>
      <c r="D44" s="203"/>
      <c r="E44" s="202"/>
      <c r="F44" s="202"/>
      <c r="G44" s="203"/>
      <c r="H44" s="203"/>
      <c r="I44" s="203"/>
    </row>
    <row r="45" spans="1:15" x14ac:dyDescent="0.2">
      <c r="A45" s="202" t="s">
        <v>220</v>
      </c>
      <c r="B45" s="148">
        <v>20</v>
      </c>
      <c r="C45" s="203"/>
      <c r="D45" s="203"/>
      <c r="E45" s="203"/>
      <c r="F45" s="203"/>
      <c r="G45" s="202"/>
      <c r="H45" s="202"/>
      <c r="I45" s="203"/>
    </row>
    <row r="46" spans="1:15" ht="12.75" x14ac:dyDescent="0.25">
      <c r="A46" s="222" t="s">
        <v>221</v>
      </c>
      <c r="B46" s="148">
        <v>20</v>
      </c>
      <c r="C46" s="203"/>
      <c r="D46" s="203"/>
      <c r="E46" s="203"/>
      <c r="F46" s="203"/>
      <c r="G46" s="202"/>
      <c r="H46" s="202"/>
      <c r="I46" s="203"/>
    </row>
    <row r="47" spans="1:15" ht="12.75" x14ac:dyDescent="0.25">
      <c r="A47" s="222" t="s">
        <v>222</v>
      </c>
      <c r="B47" s="148">
        <v>20</v>
      </c>
      <c r="C47" s="203"/>
      <c r="D47" s="203"/>
      <c r="E47" s="203"/>
      <c r="F47" s="203"/>
      <c r="G47" s="202"/>
      <c r="H47" s="202"/>
      <c r="I47" s="203"/>
    </row>
    <row r="48" spans="1:15" ht="12.75" x14ac:dyDescent="0.25">
      <c r="A48" s="222" t="s">
        <v>223</v>
      </c>
      <c r="B48" s="148">
        <v>20</v>
      </c>
      <c r="C48" s="203"/>
      <c r="D48" s="203"/>
      <c r="E48" s="203"/>
      <c r="F48" s="203"/>
      <c r="G48" s="202"/>
      <c r="H48" s="202"/>
      <c r="I48" s="203"/>
    </row>
    <row r="49" spans="1:9" ht="12.75" x14ac:dyDescent="0.25">
      <c r="A49" s="222" t="s">
        <v>221</v>
      </c>
      <c r="B49" s="148">
        <v>20</v>
      </c>
      <c r="C49" s="203"/>
      <c r="D49" s="203"/>
      <c r="E49" s="203"/>
      <c r="F49" s="203"/>
      <c r="G49" s="202"/>
      <c r="H49" s="202"/>
      <c r="I49" s="203"/>
    </row>
    <row r="50" spans="1:9" ht="15" x14ac:dyDescent="0.25">
      <c r="A50" s="148" t="s">
        <v>183</v>
      </c>
      <c r="B50" s="148">
        <f>SUM(B42:B49)</f>
        <v>220</v>
      </c>
      <c r="C50" s="148" t="s">
        <v>183</v>
      </c>
      <c r="D50" s="148">
        <f>SUM(D43:D43)</f>
        <v>20</v>
      </c>
      <c r="E50" s="148" t="s">
        <v>183</v>
      </c>
      <c r="F50" s="207">
        <f>SUM(F42:F42)</f>
        <v>50</v>
      </c>
      <c r="G50" s="207">
        <f>F50+D50+B50</f>
        <v>290</v>
      </c>
      <c r="H50" s="217">
        <f>B50*12.5+D50*14.5+F50*18.5</f>
        <v>3965</v>
      </c>
      <c r="I50" s="220"/>
    </row>
    <row r="51" spans="1:9" ht="12.75" x14ac:dyDescent="0.2">
      <c r="A51" s="255" t="s">
        <v>224</v>
      </c>
      <c r="B51" s="256"/>
      <c r="C51" s="256"/>
      <c r="D51" s="256"/>
      <c r="E51" s="256"/>
      <c r="F51" s="256"/>
      <c r="G51" s="256"/>
      <c r="H51" s="256"/>
      <c r="I51" s="257"/>
    </row>
    <row r="52" spans="1:9" x14ac:dyDescent="0.2">
      <c r="A52" s="254" t="s">
        <v>214</v>
      </c>
      <c r="B52" s="254"/>
      <c r="C52" s="202" t="s">
        <v>187</v>
      </c>
      <c r="E52" s="202"/>
      <c r="F52" s="202"/>
      <c r="G52" s="203" t="s">
        <v>67</v>
      </c>
      <c r="H52" s="203" t="s">
        <v>177</v>
      </c>
      <c r="I52" s="211" t="s">
        <v>216</v>
      </c>
    </row>
    <row r="53" spans="1:9" x14ac:dyDescent="0.2">
      <c r="A53" s="219" t="s">
        <v>209</v>
      </c>
      <c r="B53" s="157">
        <v>40</v>
      </c>
      <c r="C53" s="148" t="s">
        <v>225</v>
      </c>
      <c r="D53" s="148">
        <v>30</v>
      </c>
      <c r="E53" s="148" t="s">
        <v>215</v>
      </c>
      <c r="F53" s="148">
        <v>50</v>
      </c>
      <c r="G53" s="202"/>
      <c r="H53" s="202"/>
      <c r="I53" s="203"/>
    </row>
    <row r="54" spans="1:9" x14ac:dyDescent="0.2">
      <c r="A54" s="219" t="s">
        <v>209</v>
      </c>
      <c r="B54" s="157">
        <v>40</v>
      </c>
      <c r="C54" s="148"/>
      <c r="D54" s="148"/>
      <c r="E54" s="148"/>
      <c r="F54" s="148"/>
      <c r="G54" s="202"/>
      <c r="H54" s="202"/>
      <c r="I54" s="203"/>
    </row>
    <row r="55" spans="1:9" ht="15" x14ac:dyDescent="0.25">
      <c r="A55" s="148" t="s">
        <v>183</v>
      </c>
      <c r="B55" s="148">
        <f>SUM(B53:B53)</f>
        <v>40</v>
      </c>
      <c r="C55" s="148" t="s">
        <v>183</v>
      </c>
      <c r="D55" s="148">
        <f>SUM(D53:D53)</f>
        <v>30</v>
      </c>
      <c r="E55" s="148" t="s">
        <v>183</v>
      </c>
      <c r="F55" s="207">
        <f>SUM(F53:F53)</f>
        <v>50</v>
      </c>
      <c r="G55" s="207">
        <f>F55+D55+B55</f>
        <v>120</v>
      </c>
      <c r="H55" s="217">
        <f>B55*12.5+D55*14.5+F55*18.5</f>
        <v>1860</v>
      </c>
      <c r="I55" s="211"/>
    </row>
    <row r="56" spans="1:9" ht="12.75" x14ac:dyDescent="0.2">
      <c r="A56" s="255" t="s">
        <v>226</v>
      </c>
      <c r="B56" s="256"/>
      <c r="C56" s="256"/>
      <c r="D56" s="256"/>
      <c r="E56" s="256"/>
      <c r="F56" s="256"/>
      <c r="G56" s="256"/>
      <c r="H56" s="256"/>
      <c r="I56" s="257"/>
    </row>
    <row r="57" spans="1:9" x14ac:dyDescent="0.2">
      <c r="A57" s="258" t="s">
        <v>214</v>
      </c>
      <c r="B57" s="258"/>
      <c r="C57" s="223" t="s">
        <v>187</v>
      </c>
      <c r="E57" s="223" t="s">
        <v>215</v>
      </c>
      <c r="F57" s="202"/>
      <c r="G57" s="203" t="s">
        <v>67</v>
      </c>
      <c r="H57" s="203" t="s">
        <v>177</v>
      </c>
      <c r="I57" s="211" t="s">
        <v>216</v>
      </c>
    </row>
    <row r="58" spans="1:9" ht="13.5" x14ac:dyDescent="0.3">
      <c r="A58" s="148" t="s">
        <v>227</v>
      </c>
      <c r="B58" s="205">
        <v>50</v>
      </c>
      <c r="C58" s="148"/>
      <c r="D58" s="159"/>
      <c r="E58" s="148"/>
      <c r="F58" s="159"/>
      <c r="G58" s="203"/>
      <c r="H58" s="203"/>
      <c r="I58" s="203"/>
    </row>
    <row r="59" spans="1:9" ht="13.5" x14ac:dyDescent="0.3">
      <c r="A59" s="148" t="s">
        <v>228</v>
      </c>
      <c r="B59" s="205">
        <v>10</v>
      </c>
      <c r="C59" s="148"/>
      <c r="D59" s="159"/>
      <c r="E59" s="148"/>
      <c r="F59" s="159"/>
      <c r="G59" s="203"/>
      <c r="H59" s="203"/>
      <c r="I59" s="203"/>
    </row>
    <row r="60" spans="1:9" ht="13.5" x14ac:dyDescent="0.3">
      <c r="A60" s="148" t="s">
        <v>229</v>
      </c>
      <c r="B60" s="205">
        <v>10</v>
      </c>
      <c r="C60" s="148"/>
      <c r="D60" s="159"/>
      <c r="E60" s="148"/>
      <c r="F60" s="159"/>
      <c r="G60" s="203"/>
      <c r="H60" s="203"/>
      <c r="I60" s="203"/>
    </row>
    <row r="61" spans="1:9" ht="15" x14ac:dyDescent="0.25">
      <c r="A61" s="148" t="s">
        <v>183</v>
      </c>
      <c r="B61" s="148">
        <f>SUM(B58:B60)</f>
        <v>70</v>
      </c>
      <c r="C61" s="148" t="s">
        <v>183</v>
      </c>
      <c r="D61" s="148">
        <f>SUM(D58:D58)</f>
        <v>0</v>
      </c>
      <c r="E61" s="148" t="s">
        <v>183</v>
      </c>
      <c r="F61" s="207">
        <f>SUM(F58:F58)</f>
        <v>0</v>
      </c>
      <c r="G61" s="207">
        <f>F61+D61+B61</f>
        <v>70</v>
      </c>
      <c r="H61" s="217">
        <f>B61*12.5+D61*14.5+F61*18.5</f>
        <v>875</v>
      </c>
      <c r="I61" s="211"/>
    </row>
    <row r="62" spans="1:9" ht="12.75" hidden="1" x14ac:dyDescent="0.2">
      <c r="A62" s="255"/>
      <c r="B62" s="256"/>
      <c r="C62" s="256"/>
      <c r="D62" s="256"/>
      <c r="E62" s="256"/>
      <c r="F62" s="256"/>
      <c r="G62" s="256"/>
      <c r="H62" s="256"/>
      <c r="I62" s="257"/>
    </row>
    <row r="63" spans="1:9" hidden="1" x14ac:dyDescent="0.2">
      <c r="A63" s="254" t="s">
        <v>214</v>
      </c>
      <c r="B63" s="254"/>
      <c r="C63" s="202" t="s">
        <v>187</v>
      </c>
      <c r="D63" s="203"/>
      <c r="E63" s="202" t="s">
        <v>215</v>
      </c>
      <c r="F63" s="202"/>
      <c r="G63" s="203" t="s">
        <v>67</v>
      </c>
      <c r="H63" s="203" t="s">
        <v>177</v>
      </c>
      <c r="I63" s="211" t="s">
        <v>216</v>
      </c>
    </row>
    <row r="64" spans="1:9" hidden="1" x14ac:dyDescent="0.2">
      <c r="A64" s="148"/>
      <c r="B64" s="202"/>
      <c r="C64" s="148"/>
      <c r="D64" s="203"/>
      <c r="E64" s="202"/>
      <c r="F64" s="202"/>
      <c r="G64" s="203"/>
      <c r="H64" s="203"/>
      <c r="I64" s="203"/>
    </row>
    <row r="65" spans="1:9" hidden="1" x14ac:dyDescent="0.2">
      <c r="A65" s="148" t="s">
        <v>183</v>
      </c>
      <c r="B65" s="148">
        <f>SUM(B64:B64)</f>
        <v>0</v>
      </c>
      <c r="C65" s="148" t="s">
        <v>183</v>
      </c>
      <c r="D65" s="148">
        <f>SUM(D64)</f>
        <v>0</v>
      </c>
      <c r="E65" s="148" t="s">
        <v>183</v>
      </c>
      <c r="F65" s="148">
        <v>0</v>
      </c>
      <c r="G65" s="207">
        <f>F65+D65+B65</f>
        <v>0</v>
      </c>
      <c r="H65" s="148"/>
      <c r="I65" s="211"/>
    </row>
    <row r="66" spans="1:9" hidden="1" x14ac:dyDescent="0.2"/>
  </sheetData>
  <mergeCells count="24">
    <mergeCell ref="A1:I1"/>
    <mergeCell ref="A2:H2"/>
    <mergeCell ref="A3:E3"/>
    <mergeCell ref="A4:G4"/>
    <mergeCell ref="A5:B5"/>
    <mergeCell ref="C5:D5"/>
    <mergeCell ref="E5:F5"/>
    <mergeCell ref="A51:I51"/>
    <mergeCell ref="A18:I18"/>
    <mergeCell ref="A19:H19"/>
    <mergeCell ref="A20:B20"/>
    <mergeCell ref="C20:D20"/>
    <mergeCell ref="E20:F20"/>
    <mergeCell ref="A28:C28"/>
    <mergeCell ref="A30:G30"/>
    <mergeCell ref="A31:I31"/>
    <mergeCell ref="A32:B32"/>
    <mergeCell ref="A40:I40"/>
    <mergeCell ref="A41:B41"/>
    <mergeCell ref="A52:B52"/>
    <mergeCell ref="A56:I56"/>
    <mergeCell ref="A57:B57"/>
    <mergeCell ref="A62:I62"/>
    <mergeCell ref="A63:B6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"/>
  <sheetViews>
    <sheetView workbookViewId="0">
      <selection activeCell="N17" sqref="N17"/>
    </sheetView>
  </sheetViews>
  <sheetFormatPr defaultRowHeight="15" x14ac:dyDescent="0.25"/>
  <cols>
    <col min="1" max="1" width="2.7109375" style="191" bestFit="1" customWidth="1"/>
    <col min="2" max="2" width="20" customWidth="1"/>
    <col min="3" max="3" width="11.28515625" style="192" customWidth="1"/>
    <col min="4" max="4" width="4.42578125" style="196" bestFit="1" customWidth="1"/>
    <col min="5" max="5" width="8" style="196" customWidth="1"/>
    <col min="6" max="6" width="10.5703125" customWidth="1"/>
    <col min="7" max="7" width="9.28515625" customWidth="1"/>
    <col min="8" max="8" width="9" bestFit="1" customWidth="1"/>
    <col min="9" max="9" width="9.5703125" bestFit="1" customWidth="1"/>
    <col min="10" max="10" width="8" bestFit="1" customWidth="1"/>
    <col min="11" max="11" width="10.42578125" bestFit="1" customWidth="1"/>
    <col min="12" max="12" width="5.140625" customWidth="1"/>
    <col min="13" max="13" width="9.42578125" bestFit="1" customWidth="1"/>
    <col min="14" max="14" width="9.85546875" style="195" customWidth="1"/>
    <col min="15" max="15" width="9.5703125" customWidth="1"/>
    <col min="257" max="257" width="2.7109375" bestFit="1" customWidth="1"/>
    <col min="258" max="258" width="20" customWidth="1"/>
    <col min="259" max="259" width="11.28515625" customWidth="1"/>
    <col min="260" max="260" width="4.42578125" bestFit="1" customWidth="1"/>
    <col min="261" max="261" width="8" customWidth="1"/>
    <col min="262" max="262" width="10.5703125" customWidth="1"/>
    <col min="263" max="263" width="9.28515625" customWidth="1"/>
    <col min="264" max="264" width="9" bestFit="1" customWidth="1"/>
    <col min="265" max="265" width="9.5703125" bestFit="1" customWidth="1"/>
    <col min="266" max="266" width="8" bestFit="1" customWidth="1"/>
    <col min="267" max="267" width="10.42578125" bestFit="1" customWidth="1"/>
    <col min="268" max="268" width="5.140625" customWidth="1"/>
    <col min="269" max="269" width="9.42578125" bestFit="1" customWidth="1"/>
    <col min="270" max="270" width="9.85546875" customWidth="1"/>
    <col min="271" max="271" width="9.5703125" customWidth="1"/>
    <col min="513" max="513" width="2.7109375" bestFit="1" customWidth="1"/>
    <col min="514" max="514" width="20" customWidth="1"/>
    <col min="515" max="515" width="11.28515625" customWidth="1"/>
    <col min="516" max="516" width="4.42578125" bestFit="1" customWidth="1"/>
    <col min="517" max="517" width="8" customWidth="1"/>
    <col min="518" max="518" width="10.5703125" customWidth="1"/>
    <col min="519" max="519" width="9.28515625" customWidth="1"/>
    <col min="520" max="520" width="9" bestFit="1" customWidth="1"/>
    <col min="521" max="521" width="9.5703125" bestFit="1" customWidth="1"/>
    <col min="522" max="522" width="8" bestFit="1" customWidth="1"/>
    <col min="523" max="523" width="10.42578125" bestFit="1" customWidth="1"/>
    <col min="524" max="524" width="5.140625" customWidth="1"/>
    <col min="525" max="525" width="9.42578125" bestFit="1" customWidth="1"/>
    <col min="526" max="526" width="9.85546875" customWidth="1"/>
    <col min="527" max="527" width="9.5703125" customWidth="1"/>
    <col min="769" max="769" width="2.7109375" bestFit="1" customWidth="1"/>
    <col min="770" max="770" width="20" customWidth="1"/>
    <col min="771" max="771" width="11.28515625" customWidth="1"/>
    <col min="772" max="772" width="4.42578125" bestFit="1" customWidth="1"/>
    <col min="773" max="773" width="8" customWidth="1"/>
    <col min="774" max="774" width="10.5703125" customWidth="1"/>
    <col min="775" max="775" width="9.28515625" customWidth="1"/>
    <col min="776" max="776" width="9" bestFit="1" customWidth="1"/>
    <col min="777" max="777" width="9.5703125" bestFit="1" customWidth="1"/>
    <col min="778" max="778" width="8" bestFit="1" customWidth="1"/>
    <col min="779" max="779" width="10.42578125" bestFit="1" customWidth="1"/>
    <col min="780" max="780" width="5.140625" customWidth="1"/>
    <col min="781" max="781" width="9.42578125" bestFit="1" customWidth="1"/>
    <col min="782" max="782" width="9.85546875" customWidth="1"/>
    <col min="783" max="783" width="9.5703125" customWidth="1"/>
    <col min="1025" max="1025" width="2.7109375" bestFit="1" customWidth="1"/>
    <col min="1026" max="1026" width="20" customWidth="1"/>
    <col min="1027" max="1027" width="11.28515625" customWidth="1"/>
    <col min="1028" max="1028" width="4.42578125" bestFit="1" customWidth="1"/>
    <col min="1029" max="1029" width="8" customWidth="1"/>
    <col min="1030" max="1030" width="10.5703125" customWidth="1"/>
    <col min="1031" max="1031" width="9.28515625" customWidth="1"/>
    <col min="1032" max="1032" width="9" bestFit="1" customWidth="1"/>
    <col min="1033" max="1033" width="9.5703125" bestFit="1" customWidth="1"/>
    <col min="1034" max="1034" width="8" bestFit="1" customWidth="1"/>
    <col min="1035" max="1035" width="10.42578125" bestFit="1" customWidth="1"/>
    <col min="1036" max="1036" width="5.140625" customWidth="1"/>
    <col min="1037" max="1037" width="9.42578125" bestFit="1" customWidth="1"/>
    <col min="1038" max="1038" width="9.85546875" customWidth="1"/>
    <col min="1039" max="1039" width="9.5703125" customWidth="1"/>
    <col min="1281" max="1281" width="2.7109375" bestFit="1" customWidth="1"/>
    <col min="1282" max="1282" width="20" customWidth="1"/>
    <col min="1283" max="1283" width="11.28515625" customWidth="1"/>
    <col min="1284" max="1284" width="4.42578125" bestFit="1" customWidth="1"/>
    <col min="1285" max="1285" width="8" customWidth="1"/>
    <col min="1286" max="1286" width="10.5703125" customWidth="1"/>
    <col min="1287" max="1287" width="9.28515625" customWidth="1"/>
    <col min="1288" max="1288" width="9" bestFit="1" customWidth="1"/>
    <col min="1289" max="1289" width="9.5703125" bestFit="1" customWidth="1"/>
    <col min="1290" max="1290" width="8" bestFit="1" customWidth="1"/>
    <col min="1291" max="1291" width="10.42578125" bestFit="1" customWidth="1"/>
    <col min="1292" max="1292" width="5.140625" customWidth="1"/>
    <col min="1293" max="1293" width="9.42578125" bestFit="1" customWidth="1"/>
    <col min="1294" max="1294" width="9.85546875" customWidth="1"/>
    <col min="1295" max="1295" width="9.5703125" customWidth="1"/>
    <col min="1537" max="1537" width="2.7109375" bestFit="1" customWidth="1"/>
    <col min="1538" max="1538" width="20" customWidth="1"/>
    <col min="1539" max="1539" width="11.28515625" customWidth="1"/>
    <col min="1540" max="1540" width="4.42578125" bestFit="1" customWidth="1"/>
    <col min="1541" max="1541" width="8" customWidth="1"/>
    <col min="1542" max="1542" width="10.5703125" customWidth="1"/>
    <col min="1543" max="1543" width="9.28515625" customWidth="1"/>
    <col min="1544" max="1544" width="9" bestFit="1" customWidth="1"/>
    <col min="1545" max="1545" width="9.5703125" bestFit="1" customWidth="1"/>
    <col min="1546" max="1546" width="8" bestFit="1" customWidth="1"/>
    <col min="1547" max="1547" width="10.42578125" bestFit="1" customWidth="1"/>
    <col min="1548" max="1548" width="5.140625" customWidth="1"/>
    <col min="1549" max="1549" width="9.42578125" bestFit="1" customWidth="1"/>
    <col min="1550" max="1550" width="9.85546875" customWidth="1"/>
    <col min="1551" max="1551" width="9.5703125" customWidth="1"/>
    <col min="1793" max="1793" width="2.7109375" bestFit="1" customWidth="1"/>
    <col min="1794" max="1794" width="20" customWidth="1"/>
    <col min="1795" max="1795" width="11.28515625" customWidth="1"/>
    <col min="1796" max="1796" width="4.42578125" bestFit="1" customWidth="1"/>
    <col min="1797" max="1797" width="8" customWidth="1"/>
    <col min="1798" max="1798" width="10.5703125" customWidth="1"/>
    <col min="1799" max="1799" width="9.28515625" customWidth="1"/>
    <col min="1800" max="1800" width="9" bestFit="1" customWidth="1"/>
    <col min="1801" max="1801" width="9.5703125" bestFit="1" customWidth="1"/>
    <col min="1802" max="1802" width="8" bestFit="1" customWidth="1"/>
    <col min="1803" max="1803" width="10.42578125" bestFit="1" customWidth="1"/>
    <col min="1804" max="1804" width="5.140625" customWidth="1"/>
    <col min="1805" max="1805" width="9.42578125" bestFit="1" customWidth="1"/>
    <col min="1806" max="1806" width="9.85546875" customWidth="1"/>
    <col min="1807" max="1807" width="9.5703125" customWidth="1"/>
    <col min="2049" max="2049" width="2.7109375" bestFit="1" customWidth="1"/>
    <col min="2050" max="2050" width="20" customWidth="1"/>
    <col min="2051" max="2051" width="11.28515625" customWidth="1"/>
    <col min="2052" max="2052" width="4.42578125" bestFit="1" customWidth="1"/>
    <col min="2053" max="2053" width="8" customWidth="1"/>
    <col min="2054" max="2054" width="10.5703125" customWidth="1"/>
    <col min="2055" max="2055" width="9.28515625" customWidth="1"/>
    <col min="2056" max="2056" width="9" bestFit="1" customWidth="1"/>
    <col min="2057" max="2057" width="9.5703125" bestFit="1" customWidth="1"/>
    <col min="2058" max="2058" width="8" bestFit="1" customWidth="1"/>
    <col min="2059" max="2059" width="10.42578125" bestFit="1" customWidth="1"/>
    <col min="2060" max="2060" width="5.140625" customWidth="1"/>
    <col min="2061" max="2061" width="9.42578125" bestFit="1" customWidth="1"/>
    <col min="2062" max="2062" width="9.85546875" customWidth="1"/>
    <col min="2063" max="2063" width="9.5703125" customWidth="1"/>
    <col min="2305" max="2305" width="2.7109375" bestFit="1" customWidth="1"/>
    <col min="2306" max="2306" width="20" customWidth="1"/>
    <col min="2307" max="2307" width="11.28515625" customWidth="1"/>
    <col min="2308" max="2308" width="4.42578125" bestFit="1" customWidth="1"/>
    <col min="2309" max="2309" width="8" customWidth="1"/>
    <col min="2310" max="2310" width="10.5703125" customWidth="1"/>
    <col min="2311" max="2311" width="9.28515625" customWidth="1"/>
    <col min="2312" max="2312" width="9" bestFit="1" customWidth="1"/>
    <col min="2313" max="2313" width="9.5703125" bestFit="1" customWidth="1"/>
    <col min="2314" max="2314" width="8" bestFit="1" customWidth="1"/>
    <col min="2315" max="2315" width="10.42578125" bestFit="1" customWidth="1"/>
    <col min="2316" max="2316" width="5.140625" customWidth="1"/>
    <col min="2317" max="2317" width="9.42578125" bestFit="1" customWidth="1"/>
    <col min="2318" max="2318" width="9.85546875" customWidth="1"/>
    <col min="2319" max="2319" width="9.5703125" customWidth="1"/>
    <col min="2561" max="2561" width="2.7109375" bestFit="1" customWidth="1"/>
    <col min="2562" max="2562" width="20" customWidth="1"/>
    <col min="2563" max="2563" width="11.28515625" customWidth="1"/>
    <col min="2564" max="2564" width="4.42578125" bestFit="1" customWidth="1"/>
    <col min="2565" max="2565" width="8" customWidth="1"/>
    <col min="2566" max="2566" width="10.5703125" customWidth="1"/>
    <col min="2567" max="2567" width="9.28515625" customWidth="1"/>
    <col min="2568" max="2568" width="9" bestFit="1" customWidth="1"/>
    <col min="2569" max="2569" width="9.5703125" bestFit="1" customWidth="1"/>
    <col min="2570" max="2570" width="8" bestFit="1" customWidth="1"/>
    <col min="2571" max="2571" width="10.42578125" bestFit="1" customWidth="1"/>
    <col min="2572" max="2572" width="5.140625" customWidth="1"/>
    <col min="2573" max="2573" width="9.42578125" bestFit="1" customWidth="1"/>
    <col min="2574" max="2574" width="9.85546875" customWidth="1"/>
    <col min="2575" max="2575" width="9.5703125" customWidth="1"/>
    <col min="2817" max="2817" width="2.7109375" bestFit="1" customWidth="1"/>
    <col min="2818" max="2818" width="20" customWidth="1"/>
    <col min="2819" max="2819" width="11.28515625" customWidth="1"/>
    <col min="2820" max="2820" width="4.42578125" bestFit="1" customWidth="1"/>
    <col min="2821" max="2821" width="8" customWidth="1"/>
    <col min="2822" max="2822" width="10.5703125" customWidth="1"/>
    <col min="2823" max="2823" width="9.28515625" customWidth="1"/>
    <col min="2824" max="2824" width="9" bestFit="1" customWidth="1"/>
    <col min="2825" max="2825" width="9.5703125" bestFit="1" customWidth="1"/>
    <col min="2826" max="2826" width="8" bestFit="1" customWidth="1"/>
    <col min="2827" max="2827" width="10.42578125" bestFit="1" customWidth="1"/>
    <col min="2828" max="2828" width="5.140625" customWidth="1"/>
    <col min="2829" max="2829" width="9.42578125" bestFit="1" customWidth="1"/>
    <col min="2830" max="2830" width="9.85546875" customWidth="1"/>
    <col min="2831" max="2831" width="9.5703125" customWidth="1"/>
    <col min="3073" max="3073" width="2.7109375" bestFit="1" customWidth="1"/>
    <col min="3074" max="3074" width="20" customWidth="1"/>
    <col min="3075" max="3075" width="11.28515625" customWidth="1"/>
    <col min="3076" max="3076" width="4.42578125" bestFit="1" customWidth="1"/>
    <col min="3077" max="3077" width="8" customWidth="1"/>
    <col min="3078" max="3078" width="10.5703125" customWidth="1"/>
    <col min="3079" max="3079" width="9.28515625" customWidth="1"/>
    <col min="3080" max="3080" width="9" bestFit="1" customWidth="1"/>
    <col min="3081" max="3081" width="9.5703125" bestFit="1" customWidth="1"/>
    <col min="3082" max="3082" width="8" bestFit="1" customWidth="1"/>
    <col min="3083" max="3083" width="10.42578125" bestFit="1" customWidth="1"/>
    <col min="3084" max="3084" width="5.140625" customWidth="1"/>
    <col min="3085" max="3085" width="9.42578125" bestFit="1" customWidth="1"/>
    <col min="3086" max="3086" width="9.85546875" customWidth="1"/>
    <col min="3087" max="3087" width="9.5703125" customWidth="1"/>
    <col min="3329" max="3329" width="2.7109375" bestFit="1" customWidth="1"/>
    <col min="3330" max="3330" width="20" customWidth="1"/>
    <col min="3331" max="3331" width="11.28515625" customWidth="1"/>
    <col min="3332" max="3332" width="4.42578125" bestFit="1" customWidth="1"/>
    <col min="3333" max="3333" width="8" customWidth="1"/>
    <col min="3334" max="3334" width="10.5703125" customWidth="1"/>
    <col min="3335" max="3335" width="9.28515625" customWidth="1"/>
    <col min="3336" max="3336" width="9" bestFit="1" customWidth="1"/>
    <col min="3337" max="3337" width="9.5703125" bestFit="1" customWidth="1"/>
    <col min="3338" max="3338" width="8" bestFit="1" customWidth="1"/>
    <col min="3339" max="3339" width="10.42578125" bestFit="1" customWidth="1"/>
    <col min="3340" max="3340" width="5.140625" customWidth="1"/>
    <col min="3341" max="3341" width="9.42578125" bestFit="1" customWidth="1"/>
    <col min="3342" max="3342" width="9.85546875" customWidth="1"/>
    <col min="3343" max="3343" width="9.5703125" customWidth="1"/>
    <col min="3585" max="3585" width="2.7109375" bestFit="1" customWidth="1"/>
    <col min="3586" max="3586" width="20" customWidth="1"/>
    <col min="3587" max="3587" width="11.28515625" customWidth="1"/>
    <col min="3588" max="3588" width="4.42578125" bestFit="1" customWidth="1"/>
    <col min="3589" max="3589" width="8" customWidth="1"/>
    <col min="3590" max="3590" width="10.5703125" customWidth="1"/>
    <col min="3591" max="3591" width="9.28515625" customWidth="1"/>
    <col min="3592" max="3592" width="9" bestFit="1" customWidth="1"/>
    <col min="3593" max="3593" width="9.5703125" bestFit="1" customWidth="1"/>
    <col min="3594" max="3594" width="8" bestFit="1" customWidth="1"/>
    <col min="3595" max="3595" width="10.42578125" bestFit="1" customWidth="1"/>
    <col min="3596" max="3596" width="5.140625" customWidth="1"/>
    <col min="3597" max="3597" width="9.42578125" bestFit="1" customWidth="1"/>
    <col min="3598" max="3598" width="9.85546875" customWidth="1"/>
    <col min="3599" max="3599" width="9.5703125" customWidth="1"/>
    <col min="3841" max="3841" width="2.7109375" bestFit="1" customWidth="1"/>
    <col min="3842" max="3842" width="20" customWidth="1"/>
    <col min="3843" max="3843" width="11.28515625" customWidth="1"/>
    <col min="3844" max="3844" width="4.42578125" bestFit="1" customWidth="1"/>
    <col min="3845" max="3845" width="8" customWidth="1"/>
    <col min="3846" max="3846" width="10.5703125" customWidth="1"/>
    <col min="3847" max="3847" width="9.28515625" customWidth="1"/>
    <col min="3848" max="3848" width="9" bestFit="1" customWidth="1"/>
    <col min="3849" max="3849" width="9.5703125" bestFit="1" customWidth="1"/>
    <col min="3850" max="3850" width="8" bestFit="1" customWidth="1"/>
    <col min="3851" max="3851" width="10.42578125" bestFit="1" customWidth="1"/>
    <col min="3852" max="3852" width="5.140625" customWidth="1"/>
    <col min="3853" max="3853" width="9.42578125" bestFit="1" customWidth="1"/>
    <col min="3854" max="3854" width="9.85546875" customWidth="1"/>
    <col min="3855" max="3855" width="9.5703125" customWidth="1"/>
    <col min="4097" max="4097" width="2.7109375" bestFit="1" customWidth="1"/>
    <col min="4098" max="4098" width="20" customWidth="1"/>
    <col min="4099" max="4099" width="11.28515625" customWidth="1"/>
    <col min="4100" max="4100" width="4.42578125" bestFit="1" customWidth="1"/>
    <col min="4101" max="4101" width="8" customWidth="1"/>
    <col min="4102" max="4102" width="10.5703125" customWidth="1"/>
    <col min="4103" max="4103" width="9.28515625" customWidth="1"/>
    <col min="4104" max="4104" width="9" bestFit="1" customWidth="1"/>
    <col min="4105" max="4105" width="9.5703125" bestFit="1" customWidth="1"/>
    <col min="4106" max="4106" width="8" bestFit="1" customWidth="1"/>
    <col min="4107" max="4107" width="10.42578125" bestFit="1" customWidth="1"/>
    <col min="4108" max="4108" width="5.140625" customWidth="1"/>
    <col min="4109" max="4109" width="9.42578125" bestFit="1" customWidth="1"/>
    <col min="4110" max="4110" width="9.85546875" customWidth="1"/>
    <col min="4111" max="4111" width="9.5703125" customWidth="1"/>
    <col min="4353" max="4353" width="2.7109375" bestFit="1" customWidth="1"/>
    <col min="4354" max="4354" width="20" customWidth="1"/>
    <col min="4355" max="4355" width="11.28515625" customWidth="1"/>
    <col min="4356" max="4356" width="4.42578125" bestFit="1" customWidth="1"/>
    <col min="4357" max="4357" width="8" customWidth="1"/>
    <col min="4358" max="4358" width="10.5703125" customWidth="1"/>
    <col min="4359" max="4359" width="9.28515625" customWidth="1"/>
    <col min="4360" max="4360" width="9" bestFit="1" customWidth="1"/>
    <col min="4361" max="4361" width="9.5703125" bestFit="1" customWidth="1"/>
    <col min="4362" max="4362" width="8" bestFit="1" customWidth="1"/>
    <col min="4363" max="4363" width="10.42578125" bestFit="1" customWidth="1"/>
    <col min="4364" max="4364" width="5.140625" customWidth="1"/>
    <col min="4365" max="4365" width="9.42578125" bestFit="1" customWidth="1"/>
    <col min="4366" max="4366" width="9.85546875" customWidth="1"/>
    <col min="4367" max="4367" width="9.5703125" customWidth="1"/>
    <col min="4609" max="4609" width="2.7109375" bestFit="1" customWidth="1"/>
    <col min="4610" max="4610" width="20" customWidth="1"/>
    <col min="4611" max="4611" width="11.28515625" customWidth="1"/>
    <col min="4612" max="4612" width="4.42578125" bestFit="1" customWidth="1"/>
    <col min="4613" max="4613" width="8" customWidth="1"/>
    <col min="4614" max="4614" width="10.5703125" customWidth="1"/>
    <col min="4615" max="4615" width="9.28515625" customWidth="1"/>
    <col min="4616" max="4616" width="9" bestFit="1" customWidth="1"/>
    <col min="4617" max="4617" width="9.5703125" bestFit="1" customWidth="1"/>
    <col min="4618" max="4618" width="8" bestFit="1" customWidth="1"/>
    <col min="4619" max="4619" width="10.42578125" bestFit="1" customWidth="1"/>
    <col min="4620" max="4620" width="5.140625" customWidth="1"/>
    <col min="4621" max="4621" width="9.42578125" bestFit="1" customWidth="1"/>
    <col min="4622" max="4622" width="9.85546875" customWidth="1"/>
    <col min="4623" max="4623" width="9.5703125" customWidth="1"/>
    <col min="4865" max="4865" width="2.7109375" bestFit="1" customWidth="1"/>
    <col min="4866" max="4866" width="20" customWidth="1"/>
    <col min="4867" max="4867" width="11.28515625" customWidth="1"/>
    <col min="4868" max="4868" width="4.42578125" bestFit="1" customWidth="1"/>
    <col min="4869" max="4869" width="8" customWidth="1"/>
    <col min="4870" max="4870" width="10.5703125" customWidth="1"/>
    <col min="4871" max="4871" width="9.28515625" customWidth="1"/>
    <col min="4872" max="4872" width="9" bestFit="1" customWidth="1"/>
    <col min="4873" max="4873" width="9.5703125" bestFit="1" customWidth="1"/>
    <col min="4874" max="4874" width="8" bestFit="1" customWidth="1"/>
    <col min="4875" max="4875" width="10.42578125" bestFit="1" customWidth="1"/>
    <col min="4876" max="4876" width="5.140625" customWidth="1"/>
    <col min="4877" max="4877" width="9.42578125" bestFit="1" customWidth="1"/>
    <col min="4878" max="4878" width="9.85546875" customWidth="1"/>
    <col min="4879" max="4879" width="9.5703125" customWidth="1"/>
    <col min="5121" max="5121" width="2.7109375" bestFit="1" customWidth="1"/>
    <col min="5122" max="5122" width="20" customWidth="1"/>
    <col min="5123" max="5123" width="11.28515625" customWidth="1"/>
    <col min="5124" max="5124" width="4.42578125" bestFit="1" customWidth="1"/>
    <col min="5125" max="5125" width="8" customWidth="1"/>
    <col min="5126" max="5126" width="10.5703125" customWidth="1"/>
    <col min="5127" max="5127" width="9.28515625" customWidth="1"/>
    <col min="5128" max="5128" width="9" bestFit="1" customWidth="1"/>
    <col min="5129" max="5129" width="9.5703125" bestFit="1" customWidth="1"/>
    <col min="5130" max="5130" width="8" bestFit="1" customWidth="1"/>
    <col min="5131" max="5131" width="10.42578125" bestFit="1" customWidth="1"/>
    <col min="5132" max="5132" width="5.140625" customWidth="1"/>
    <col min="5133" max="5133" width="9.42578125" bestFit="1" customWidth="1"/>
    <col min="5134" max="5134" width="9.85546875" customWidth="1"/>
    <col min="5135" max="5135" width="9.5703125" customWidth="1"/>
    <col min="5377" max="5377" width="2.7109375" bestFit="1" customWidth="1"/>
    <col min="5378" max="5378" width="20" customWidth="1"/>
    <col min="5379" max="5379" width="11.28515625" customWidth="1"/>
    <col min="5380" max="5380" width="4.42578125" bestFit="1" customWidth="1"/>
    <col min="5381" max="5381" width="8" customWidth="1"/>
    <col min="5382" max="5382" width="10.5703125" customWidth="1"/>
    <col min="5383" max="5383" width="9.28515625" customWidth="1"/>
    <col min="5384" max="5384" width="9" bestFit="1" customWidth="1"/>
    <col min="5385" max="5385" width="9.5703125" bestFit="1" customWidth="1"/>
    <col min="5386" max="5386" width="8" bestFit="1" customWidth="1"/>
    <col min="5387" max="5387" width="10.42578125" bestFit="1" customWidth="1"/>
    <col min="5388" max="5388" width="5.140625" customWidth="1"/>
    <col min="5389" max="5389" width="9.42578125" bestFit="1" customWidth="1"/>
    <col min="5390" max="5390" width="9.85546875" customWidth="1"/>
    <col min="5391" max="5391" width="9.5703125" customWidth="1"/>
    <col min="5633" max="5633" width="2.7109375" bestFit="1" customWidth="1"/>
    <col min="5634" max="5634" width="20" customWidth="1"/>
    <col min="5635" max="5635" width="11.28515625" customWidth="1"/>
    <col min="5636" max="5636" width="4.42578125" bestFit="1" customWidth="1"/>
    <col min="5637" max="5637" width="8" customWidth="1"/>
    <col min="5638" max="5638" width="10.5703125" customWidth="1"/>
    <col min="5639" max="5639" width="9.28515625" customWidth="1"/>
    <col min="5640" max="5640" width="9" bestFit="1" customWidth="1"/>
    <col min="5641" max="5641" width="9.5703125" bestFit="1" customWidth="1"/>
    <col min="5642" max="5642" width="8" bestFit="1" customWidth="1"/>
    <col min="5643" max="5643" width="10.42578125" bestFit="1" customWidth="1"/>
    <col min="5644" max="5644" width="5.140625" customWidth="1"/>
    <col min="5645" max="5645" width="9.42578125" bestFit="1" customWidth="1"/>
    <col min="5646" max="5646" width="9.85546875" customWidth="1"/>
    <col min="5647" max="5647" width="9.5703125" customWidth="1"/>
    <col min="5889" max="5889" width="2.7109375" bestFit="1" customWidth="1"/>
    <col min="5890" max="5890" width="20" customWidth="1"/>
    <col min="5891" max="5891" width="11.28515625" customWidth="1"/>
    <col min="5892" max="5892" width="4.42578125" bestFit="1" customWidth="1"/>
    <col min="5893" max="5893" width="8" customWidth="1"/>
    <col min="5894" max="5894" width="10.5703125" customWidth="1"/>
    <col min="5895" max="5895" width="9.28515625" customWidth="1"/>
    <col min="5896" max="5896" width="9" bestFit="1" customWidth="1"/>
    <col min="5897" max="5897" width="9.5703125" bestFit="1" customWidth="1"/>
    <col min="5898" max="5898" width="8" bestFit="1" customWidth="1"/>
    <col min="5899" max="5899" width="10.42578125" bestFit="1" customWidth="1"/>
    <col min="5900" max="5900" width="5.140625" customWidth="1"/>
    <col min="5901" max="5901" width="9.42578125" bestFit="1" customWidth="1"/>
    <col min="5902" max="5902" width="9.85546875" customWidth="1"/>
    <col min="5903" max="5903" width="9.5703125" customWidth="1"/>
    <col min="6145" max="6145" width="2.7109375" bestFit="1" customWidth="1"/>
    <col min="6146" max="6146" width="20" customWidth="1"/>
    <col min="6147" max="6147" width="11.28515625" customWidth="1"/>
    <col min="6148" max="6148" width="4.42578125" bestFit="1" customWidth="1"/>
    <col min="6149" max="6149" width="8" customWidth="1"/>
    <col min="6150" max="6150" width="10.5703125" customWidth="1"/>
    <col min="6151" max="6151" width="9.28515625" customWidth="1"/>
    <col min="6152" max="6152" width="9" bestFit="1" customWidth="1"/>
    <col min="6153" max="6153" width="9.5703125" bestFit="1" customWidth="1"/>
    <col min="6154" max="6154" width="8" bestFit="1" customWidth="1"/>
    <col min="6155" max="6155" width="10.42578125" bestFit="1" customWidth="1"/>
    <col min="6156" max="6156" width="5.140625" customWidth="1"/>
    <col min="6157" max="6157" width="9.42578125" bestFit="1" customWidth="1"/>
    <col min="6158" max="6158" width="9.85546875" customWidth="1"/>
    <col min="6159" max="6159" width="9.5703125" customWidth="1"/>
    <col min="6401" max="6401" width="2.7109375" bestFit="1" customWidth="1"/>
    <col min="6402" max="6402" width="20" customWidth="1"/>
    <col min="6403" max="6403" width="11.28515625" customWidth="1"/>
    <col min="6404" max="6404" width="4.42578125" bestFit="1" customWidth="1"/>
    <col min="6405" max="6405" width="8" customWidth="1"/>
    <col min="6406" max="6406" width="10.5703125" customWidth="1"/>
    <col min="6407" max="6407" width="9.28515625" customWidth="1"/>
    <col min="6408" max="6408" width="9" bestFit="1" customWidth="1"/>
    <col min="6409" max="6409" width="9.5703125" bestFit="1" customWidth="1"/>
    <col min="6410" max="6410" width="8" bestFit="1" customWidth="1"/>
    <col min="6411" max="6411" width="10.42578125" bestFit="1" customWidth="1"/>
    <col min="6412" max="6412" width="5.140625" customWidth="1"/>
    <col min="6413" max="6413" width="9.42578125" bestFit="1" customWidth="1"/>
    <col min="6414" max="6414" width="9.85546875" customWidth="1"/>
    <col min="6415" max="6415" width="9.5703125" customWidth="1"/>
    <col min="6657" max="6657" width="2.7109375" bestFit="1" customWidth="1"/>
    <col min="6658" max="6658" width="20" customWidth="1"/>
    <col min="6659" max="6659" width="11.28515625" customWidth="1"/>
    <col min="6660" max="6660" width="4.42578125" bestFit="1" customWidth="1"/>
    <col min="6661" max="6661" width="8" customWidth="1"/>
    <col min="6662" max="6662" width="10.5703125" customWidth="1"/>
    <col min="6663" max="6663" width="9.28515625" customWidth="1"/>
    <col min="6664" max="6664" width="9" bestFit="1" customWidth="1"/>
    <col min="6665" max="6665" width="9.5703125" bestFit="1" customWidth="1"/>
    <col min="6666" max="6666" width="8" bestFit="1" customWidth="1"/>
    <col min="6667" max="6667" width="10.42578125" bestFit="1" customWidth="1"/>
    <col min="6668" max="6668" width="5.140625" customWidth="1"/>
    <col min="6669" max="6669" width="9.42578125" bestFit="1" customWidth="1"/>
    <col min="6670" max="6670" width="9.85546875" customWidth="1"/>
    <col min="6671" max="6671" width="9.5703125" customWidth="1"/>
    <col min="6913" max="6913" width="2.7109375" bestFit="1" customWidth="1"/>
    <col min="6914" max="6914" width="20" customWidth="1"/>
    <col min="6915" max="6915" width="11.28515625" customWidth="1"/>
    <col min="6916" max="6916" width="4.42578125" bestFit="1" customWidth="1"/>
    <col min="6917" max="6917" width="8" customWidth="1"/>
    <col min="6918" max="6918" width="10.5703125" customWidth="1"/>
    <col min="6919" max="6919" width="9.28515625" customWidth="1"/>
    <col min="6920" max="6920" width="9" bestFit="1" customWidth="1"/>
    <col min="6921" max="6921" width="9.5703125" bestFit="1" customWidth="1"/>
    <col min="6922" max="6922" width="8" bestFit="1" customWidth="1"/>
    <col min="6923" max="6923" width="10.42578125" bestFit="1" customWidth="1"/>
    <col min="6924" max="6924" width="5.140625" customWidth="1"/>
    <col min="6925" max="6925" width="9.42578125" bestFit="1" customWidth="1"/>
    <col min="6926" max="6926" width="9.85546875" customWidth="1"/>
    <col min="6927" max="6927" width="9.5703125" customWidth="1"/>
    <col min="7169" max="7169" width="2.7109375" bestFit="1" customWidth="1"/>
    <col min="7170" max="7170" width="20" customWidth="1"/>
    <col min="7171" max="7171" width="11.28515625" customWidth="1"/>
    <col min="7172" max="7172" width="4.42578125" bestFit="1" customWidth="1"/>
    <col min="7173" max="7173" width="8" customWidth="1"/>
    <col min="7174" max="7174" width="10.5703125" customWidth="1"/>
    <col min="7175" max="7175" width="9.28515625" customWidth="1"/>
    <col min="7176" max="7176" width="9" bestFit="1" customWidth="1"/>
    <col min="7177" max="7177" width="9.5703125" bestFit="1" customWidth="1"/>
    <col min="7178" max="7178" width="8" bestFit="1" customWidth="1"/>
    <col min="7179" max="7179" width="10.42578125" bestFit="1" customWidth="1"/>
    <col min="7180" max="7180" width="5.140625" customWidth="1"/>
    <col min="7181" max="7181" width="9.42578125" bestFit="1" customWidth="1"/>
    <col min="7182" max="7182" width="9.85546875" customWidth="1"/>
    <col min="7183" max="7183" width="9.5703125" customWidth="1"/>
    <col min="7425" max="7425" width="2.7109375" bestFit="1" customWidth="1"/>
    <col min="7426" max="7426" width="20" customWidth="1"/>
    <col min="7427" max="7427" width="11.28515625" customWidth="1"/>
    <col min="7428" max="7428" width="4.42578125" bestFit="1" customWidth="1"/>
    <col min="7429" max="7429" width="8" customWidth="1"/>
    <col min="7430" max="7430" width="10.5703125" customWidth="1"/>
    <col min="7431" max="7431" width="9.28515625" customWidth="1"/>
    <col min="7432" max="7432" width="9" bestFit="1" customWidth="1"/>
    <col min="7433" max="7433" width="9.5703125" bestFit="1" customWidth="1"/>
    <col min="7434" max="7434" width="8" bestFit="1" customWidth="1"/>
    <col min="7435" max="7435" width="10.42578125" bestFit="1" customWidth="1"/>
    <col min="7436" max="7436" width="5.140625" customWidth="1"/>
    <col min="7437" max="7437" width="9.42578125" bestFit="1" customWidth="1"/>
    <col min="7438" max="7438" width="9.85546875" customWidth="1"/>
    <col min="7439" max="7439" width="9.5703125" customWidth="1"/>
    <col min="7681" max="7681" width="2.7109375" bestFit="1" customWidth="1"/>
    <col min="7682" max="7682" width="20" customWidth="1"/>
    <col min="7683" max="7683" width="11.28515625" customWidth="1"/>
    <col min="7684" max="7684" width="4.42578125" bestFit="1" customWidth="1"/>
    <col min="7685" max="7685" width="8" customWidth="1"/>
    <col min="7686" max="7686" width="10.5703125" customWidth="1"/>
    <col min="7687" max="7687" width="9.28515625" customWidth="1"/>
    <col min="7688" max="7688" width="9" bestFit="1" customWidth="1"/>
    <col min="7689" max="7689" width="9.5703125" bestFit="1" customWidth="1"/>
    <col min="7690" max="7690" width="8" bestFit="1" customWidth="1"/>
    <col min="7691" max="7691" width="10.42578125" bestFit="1" customWidth="1"/>
    <col min="7692" max="7692" width="5.140625" customWidth="1"/>
    <col min="7693" max="7693" width="9.42578125" bestFit="1" customWidth="1"/>
    <col min="7694" max="7694" width="9.85546875" customWidth="1"/>
    <col min="7695" max="7695" width="9.5703125" customWidth="1"/>
    <col min="7937" max="7937" width="2.7109375" bestFit="1" customWidth="1"/>
    <col min="7938" max="7938" width="20" customWidth="1"/>
    <col min="7939" max="7939" width="11.28515625" customWidth="1"/>
    <col min="7940" max="7940" width="4.42578125" bestFit="1" customWidth="1"/>
    <col min="7941" max="7941" width="8" customWidth="1"/>
    <col min="7942" max="7942" width="10.5703125" customWidth="1"/>
    <col min="7943" max="7943" width="9.28515625" customWidth="1"/>
    <col min="7944" max="7944" width="9" bestFit="1" customWidth="1"/>
    <col min="7945" max="7945" width="9.5703125" bestFit="1" customWidth="1"/>
    <col min="7946" max="7946" width="8" bestFit="1" customWidth="1"/>
    <col min="7947" max="7947" width="10.42578125" bestFit="1" customWidth="1"/>
    <col min="7948" max="7948" width="5.140625" customWidth="1"/>
    <col min="7949" max="7949" width="9.42578125" bestFit="1" customWidth="1"/>
    <col min="7950" max="7950" width="9.85546875" customWidth="1"/>
    <col min="7951" max="7951" width="9.5703125" customWidth="1"/>
    <col min="8193" max="8193" width="2.7109375" bestFit="1" customWidth="1"/>
    <col min="8194" max="8194" width="20" customWidth="1"/>
    <col min="8195" max="8195" width="11.28515625" customWidth="1"/>
    <col min="8196" max="8196" width="4.42578125" bestFit="1" customWidth="1"/>
    <col min="8197" max="8197" width="8" customWidth="1"/>
    <col min="8198" max="8198" width="10.5703125" customWidth="1"/>
    <col min="8199" max="8199" width="9.28515625" customWidth="1"/>
    <col min="8200" max="8200" width="9" bestFit="1" customWidth="1"/>
    <col min="8201" max="8201" width="9.5703125" bestFit="1" customWidth="1"/>
    <col min="8202" max="8202" width="8" bestFit="1" customWidth="1"/>
    <col min="8203" max="8203" width="10.42578125" bestFit="1" customWidth="1"/>
    <col min="8204" max="8204" width="5.140625" customWidth="1"/>
    <col min="8205" max="8205" width="9.42578125" bestFit="1" customWidth="1"/>
    <col min="8206" max="8206" width="9.85546875" customWidth="1"/>
    <col min="8207" max="8207" width="9.5703125" customWidth="1"/>
    <col min="8449" max="8449" width="2.7109375" bestFit="1" customWidth="1"/>
    <col min="8450" max="8450" width="20" customWidth="1"/>
    <col min="8451" max="8451" width="11.28515625" customWidth="1"/>
    <col min="8452" max="8452" width="4.42578125" bestFit="1" customWidth="1"/>
    <col min="8453" max="8453" width="8" customWidth="1"/>
    <col min="8454" max="8454" width="10.5703125" customWidth="1"/>
    <col min="8455" max="8455" width="9.28515625" customWidth="1"/>
    <col min="8456" max="8456" width="9" bestFit="1" customWidth="1"/>
    <col min="8457" max="8457" width="9.5703125" bestFit="1" customWidth="1"/>
    <col min="8458" max="8458" width="8" bestFit="1" customWidth="1"/>
    <col min="8459" max="8459" width="10.42578125" bestFit="1" customWidth="1"/>
    <col min="8460" max="8460" width="5.140625" customWidth="1"/>
    <col min="8461" max="8461" width="9.42578125" bestFit="1" customWidth="1"/>
    <col min="8462" max="8462" width="9.85546875" customWidth="1"/>
    <col min="8463" max="8463" width="9.5703125" customWidth="1"/>
    <col min="8705" max="8705" width="2.7109375" bestFit="1" customWidth="1"/>
    <col min="8706" max="8706" width="20" customWidth="1"/>
    <col min="8707" max="8707" width="11.28515625" customWidth="1"/>
    <col min="8708" max="8708" width="4.42578125" bestFit="1" customWidth="1"/>
    <col min="8709" max="8709" width="8" customWidth="1"/>
    <col min="8710" max="8710" width="10.5703125" customWidth="1"/>
    <col min="8711" max="8711" width="9.28515625" customWidth="1"/>
    <col min="8712" max="8712" width="9" bestFit="1" customWidth="1"/>
    <col min="8713" max="8713" width="9.5703125" bestFit="1" customWidth="1"/>
    <col min="8714" max="8714" width="8" bestFit="1" customWidth="1"/>
    <col min="8715" max="8715" width="10.42578125" bestFit="1" customWidth="1"/>
    <col min="8716" max="8716" width="5.140625" customWidth="1"/>
    <col min="8717" max="8717" width="9.42578125" bestFit="1" customWidth="1"/>
    <col min="8718" max="8718" width="9.85546875" customWidth="1"/>
    <col min="8719" max="8719" width="9.5703125" customWidth="1"/>
    <col min="8961" max="8961" width="2.7109375" bestFit="1" customWidth="1"/>
    <col min="8962" max="8962" width="20" customWidth="1"/>
    <col min="8963" max="8963" width="11.28515625" customWidth="1"/>
    <col min="8964" max="8964" width="4.42578125" bestFit="1" customWidth="1"/>
    <col min="8965" max="8965" width="8" customWidth="1"/>
    <col min="8966" max="8966" width="10.5703125" customWidth="1"/>
    <col min="8967" max="8967" width="9.28515625" customWidth="1"/>
    <col min="8968" max="8968" width="9" bestFit="1" customWidth="1"/>
    <col min="8969" max="8969" width="9.5703125" bestFit="1" customWidth="1"/>
    <col min="8970" max="8970" width="8" bestFit="1" customWidth="1"/>
    <col min="8971" max="8971" width="10.42578125" bestFit="1" customWidth="1"/>
    <col min="8972" max="8972" width="5.140625" customWidth="1"/>
    <col min="8973" max="8973" width="9.42578125" bestFit="1" customWidth="1"/>
    <col min="8974" max="8974" width="9.85546875" customWidth="1"/>
    <col min="8975" max="8975" width="9.5703125" customWidth="1"/>
    <col min="9217" max="9217" width="2.7109375" bestFit="1" customWidth="1"/>
    <col min="9218" max="9218" width="20" customWidth="1"/>
    <col min="9219" max="9219" width="11.28515625" customWidth="1"/>
    <col min="9220" max="9220" width="4.42578125" bestFit="1" customWidth="1"/>
    <col min="9221" max="9221" width="8" customWidth="1"/>
    <col min="9222" max="9222" width="10.5703125" customWidth="1"/>
    <col min="9223" max="9223" width="9.28515625" customWidth="1"/>
    <col min="9224" max="9224" width="9" bestFit="1" customWidth="1"/>
    <col min="9225" max="9225" width="9.5703125" bestFit="1" customWidth="1"/>
    <col min="9226" max="9226" width="8" bestFit="1" customWidth="1"/>
    <col min="9227" max="9227" width="10.42578125" bestFit="1" customWidth="1"/>
    <col min="9228" max="9228" width="5.140625" customWidth="1"/>
    <col min="9229" max="9229" width="9.42578125" bestFit="1" customWidth="1"/>
    <col min="9230" max="9230" width="9.85546875" customWidth="1"/>
    <col min="9231" max="9231" width="9.5703125" customWidth="1"/>
    <col min="9473" max="9473" width="2.7109375" bestFit="1" customWidth="1"/>
    <col min="9474" max="9474" width="20" customWidth="1"/>
    <col min="9475" max="9475" width="11.28515625" customWidth="1"/>
    <col min="9476" max="9476" width="4.42578125" bestFit="1" customWidth="1"/>
    <col min="9477" max="9477" width="8" customWidth="1"/>
    <col min="9478" max="9478" width="10.5703125" customWidth="1"/>
    <col min="9479" max="9479" width="9.28515625" customWidth="1"/>
    <col min="9480" max="9480" width="9" bestFit="1" customWidth="1"/>
    <col min="9481" max="9481" width="9.5703125" bestFit="1" customWidth="1"/>
    <col min="9482" max="9482" width="8" bestFit="1" customWidth="1"/>
    <col min="9483" max="9483" width="10.42578125" bestFit="1" customWidth="1"/>
    <col min="9484" max="9484" width="5.140625" customWidth="1"/>
    <col min="9485" max="9485" width="9.42578125" bestFit="1" customWidth="1"/>
    <col min="9486" max="9486" width="9.85546875" customWidth="1"/>
    <col min="9487" max="9487" width="9.5703125" customWidth="1"/>
    <col min="9729" max="9729" width="2.7109375" bestFit="1" customWidth="1"/>
    <col min="9730" max="9730" width="20" customWidth="1"/>
    <col min="9731" max="9731" width="11.28515625" customWidth="1"/>
    <col min="9732" max="9732" width="4.42578125" bestFit="1" customWidth="1"/>
    <col min="9733" max="9733" width="8" customWidth="1"/>
    <col min="9734" max="9734" width="10.5703125" customWidth="1"/>
    <col min="9735" max="9735" width="9.28515625" customWidth="1"/>
    <col min="9736" max="9736" width="9" bestFit="1" customWidth="1"/>
    <col min="9737" max="9737" width="9.5703125" bestFit="1" customWidth="1"/>
    <col min="9738" max="9738" width="8" bestFit="1" customWidth="1"/>
    <col min="9739" max="9739" width="10.42578125" bestFit="1" customWidth="1"/>
    <col min="9740" max="9740" width="5.140625" customWidth="1"/>
    <col min="9741" max="9741" width="9.42578125" bestFit="1" customWidth="1"/>
    <col min="9742" max="9742" width="9.85546875" customWidth="1"/>
    <col min="9743" max="9743" width="9.5703125" customWidth="1"/>
    <col min="9985" max="9985" width="2.7109375" bestFit="1" customWidth="1"/>
    <col min="9986" max="9986" width="20" customWidth="1"/>
    <col min="9987" max="9987" width="11.28515625" customWidth="1"/>
    <col min="9988" max="9988" width="4.42578125" bestFit="1" customWidth="1"/>
    <col min="9989" max="9989" width="8" customWidth="1"/>
    <col min="9990" max="9990" width="10.5703125" customWidth="1"/>
    <col min="9991" max="9991" width="9.28515625" customWidth="1"/>
    <col min="9992" max="9992" width="9" bestFit="1" customWidth="1"/>
    <col min="9993" max="9993" width="9.5703125" bestFit="1" customWidth="1"/>
    <col min="9994" max="9994" width="8" bestFit="1" customWidth="1"/>
    <col min="9995" max="9995" width="10.42578125" bestFit="1" customWidth="1"/>
    <col min="9996" max="9996" width="5.140625" customWidth="1"/>
    <col min="9997" max="9997" width="9.42578125" bestFit="1" customWidth="1"/>
    <col min="9998" max="9998" width="9.85546875" customWidth="1"/>
    <col min="9999" max="9999" width="9.5703125" customWidth="1"/>
    <col min="10241" max="10241" width="2.7109375" bestFit="1" customWidth="1"/>
    <col min="10242" max="10242" width="20" customWidth="1"/>
    <col min="10243" max="10243" width="11.28515625" customWidth="1"/>
    <col min="10244" max="10244" width="4.42578125" bestFit="1" customWidth="1"/>
    <col min="10245" max="10245" width="8" customWidth="1"/>
    <col min="10246" max="10246" width="10.5703125" customWidth="1"/>
    <col min="10247" max="10247" width="9.28515625" customWidth="1"/>
    <col min="10248" max="10248" width="9" bestFit="1" customWidth="1"/>
    <col min="10249" max="10249" width="9.5703125" bestFit="1" customWidth="1"/>
    <col min="10250" max="10250" width="8" bestFit="1" customWidth="1"/>
    <col min="10251" max="10251" width="10.42578125" bestFit="1" customWidth="1"/>
    <col min="10252" max="10252" width="5.140625" customWidth="1"/>
    <col min="10253" max="10253" width="9.42578125" bestFit="1" customWidth="1"/>
    <col min="10254" max="10254" width="9.85546875" customWidth="1"/>
    <col min="10255" max="10255" width="9.5703125" customWidth="1"/>
    <col min="10497" max="10497" width="2.7109375" bestFit="1" customWidth="1"/>
    <col min="10498" max="10498" width="20" customWidth="1"/>
    <col min="10499" max="10499" width="11.28515625" customWidth="1"/>
    <col min="10500" max="10500" width="4.42578125" bestFit="1" customWidth="1"/>
    <col min="10501" max="10501" width="8" customWidth="1"/>
    <col min="10502" max="10502" width="10.5703125" customWidth="1"/>
    <col min="10503" max="10503" width="9.28515625" customWidth="1"/>
    <col min="10504" max="10504" width="9" bestFit="1" customWidth="1"/>
    <col min="10505" max="10505" width="9.5703125" bestFit="1" customWidth="1"/>
    <col min="10506" max="10506" width="8" bestFit="1" customWidth="1"/>
    <col min="10507" max="10507" width="10.42578125" bestFit="1" customWidth="1"/>
    <col min="10508" max="10508" width="5.140625" customWidth="1"/>
    <col min="10509" max="10509" width="9.42578125" bestFit="1" customWidth="1"/>
    <col min="10510" max="10510" width="9.85546875" customWidth="1"/>
    <col min="10511" max="10511" width="9.5703125" customWidth="1"/>
    <col min="10753" max="10753" width="2.7109375" bestFit="1" customWidth="1"/>
    <col min="10754" max="10754" width="20" customWidth="1"/>
    <col min="10755" max="10755" width="11.28515625" customWidth="1"/>
    <col min="10756" max="10756" width="4.42578125" bestFit="1" customWidth="1"/>
    <col min="10757" max="10757" width="8" customWidth="1"/>
    <col min="10758" max="10758" width="10.5703125" customWidth="1"/>
    <col min="10759" max="10759" width="9.28515625" customWidth="1"/>
    <col min="10760" max="10760" width="9" bestFit="1" customWidth="1"/>
    <col min="10761" max="10761" width="9.5703125" bestFit="1" customWidth="1"/>
    <col min="10762" max="10762" width="8" bestFit="1" customWidth="1"/>
    <col min="10763" max="10763" width="10.42578125" bestFit="1" customWidth="1"/>
    <col min="10764" max="10764" width="5.140625" customWidth="1"/>
    <col min="10765" max="10765" width="9.42578125" bestFit="1" customWidth="1"/>
    <col min="10766" max="10766" width="9.85546875" customWidth="1"/>
    <col min="10767" max="10767" width="9.5703125" customWidth="1"/>
    <col min="11009" max="11009" width="2.7109375" bestFit="1" customWidth="1"/>
    <col min="11010" max="11010" width="20" customWidth="1"/>
    <col min="11011" max="11011" width="11.28515625" customWidth="1"/>
    <col min="11012" max="11012" width="4.42578125" bestFit="1" customWidth="1"/>
    <col min="11013" max="11013" width="8" customWidth="1"/>
    <col min="11014" max="11014" width="10.5703125" customWidth="1"/>
    <col min="11015" max="11015" width="9.28515625" customWidth="1"/>
    <col min="11016" max="11016" width="9" bestFit="1" customWidth="1"/>
    <col min="11017" max="11017" width="9.5703125" bestFit="1" customWidth="1"/>
    <col min="11018" max="11018" width="8" bestFit="1" customWidth="1"/>
    <col min="11019" max="11019" width="10.42578125" bestFit="1" customWidth="1"/>
    <col min="11020" max="11020" width="5.140625" customWidth="1"/>
    <col min="11021" max="11021" width="9.42578125" bestFit="1" customWidth="1"/>
    <col min="11022" max="11022" width="9.85546875" customWidth="1"/>
    <col min="11023" max="11023" width="9.5703125" customWidth="1"/>
    <col min="11265" max="11265" width="2.7109375" bestFit="1" customWidth="1"/>
    <col min="11266" max="11266" width="20" customWidth="1"/>
    <col min="11267" max="11267" width="11.28515625" customWidth="1"/>
    <col min="11268" max="11268" width="4.42578125" bestFit="1" customWidth="1"/>
    <col min="11269" max="11269" width="8" customWidth="1"/>
    <col min="11270" max="11270" width="10.5703125" customWidth="1"/>
    <col min="11271" max="11271" width="9.28515625" customWidth="1"/>
    <col min="11272" max="11272" width="9" bestFit="1" customWidth="1"/>
    <col min="11273" max="11273" width="9.5703125" bestFit="1" customWidth="1"/>
    <col min="11274" max="11274" width="8" bestFit="1" customWidth="1"/>
    <col min="11275" max="11275" width="10.42578125" bestFit="1" customWidth="1"/>
    <col min="11276" max="11276" width="5.140625" customWidth="1"/>
    <col min="11277" max="11277" width="9.42578125" bestFit="1" customWidth="1"/>
    <col min="11278" max="11278" width="9.85546875" customWidth="1"/>
    <col min="11279" max="11279" width="9.5703125" customWidth="1"/>
    <col min="11521" max="11521" width="2.7109375" bestFit="1" customWidth="1"/>
    <col min="11522" max="11522" width="20" customWidth="1"/>
    <col min="11523" max="11523" width="11.28515625" customWidth="1"/>
    <col min="11524" max="11524" width="4.42578125" bestFit="1" customWidth="1"/>
    <col min="11525" max="11525" width="8" customWidth="1"/>
    <col min="11526" max="11526" width="10.5703125" customWidth="1"/>
    <col min="11527" max="11527" width="9.28515625" customWidth="1"/>
    <col min="11528" max="11528" width="9" bestFit="1" customWidth="1"/>
    <col min="11529" max="11529" width="9.5703125" bestFit="1" customWidth="1"/>
    <col min="11530" max="11530" width="8" bestFit="1" customWidth="1"/>
    <col min="11531" max="11531" width="10.42578125" bestFit="1" customWidth="1"/>
    <col min="11532" max="11532" width="5.140625" customWidth="1"/>
    <col min="11533" max="11533" width="9.42578125" bestFit="1" customWidth="1"/>
    <col min="11534" max="11534" width="9.85546875" customWidth="1"/>
    <col min="11535" max="11535" width="9.5703125" customWidth="1"/>
    <col min="11777" max="11777" width="2.7109375" bestFit="1" customWidth="1"/>
    <col min="11778" max="11778" width="20" customWidth="1"/>
    <col min="11779" max="11779" width="11.28515625" customWidth="1"/>
    <col min="11780" max="11780" width="4.42578125" bestFit="1" customWidth="1"/>
    <col min="11781" max="11781" width="8" customWidth="1"/>
    <col min="11782" max="11782" width="10.5703125" customWidth="1"/>
    <col min="11783" max="11783" width="9.28515625" customWidth="1"/>
    <col min="11784" max="11784" width="9" bestFit="1" customWidth="1"/>
    <col min="11785" max="11785" width="9.5703125" bestFit="1" customWidth="1"/>
    <col min="11786" max="11786" width="8" bestFit="1" customWidth="1"/>
    <col min="11787" max="11787" width="10.42578125" bestFit="1" customWidth="1"/>
    <col min="11788" max="11788" width="5.140625" customWidth="1"/>
    <col min="11789" max="11789" width="9.42578125" bestFit="1" customWidth="1"/>
    <col min="11790" max="11790" width="9.85546875" customWidth="1"/>
    <col min="11791" max="11791" width="9.5703125" customWidth="1"/>
    <col min="12033" max="12033" width="2.7109375" bestFit="1" customWidth="1"/>
    <col min="12034" max="12034" width="20" customWidth="1"/>
    <col min="12035" max="12035" width="11.28515625" customWidth="1"/>
    <col min="12036" max="12036" width="4.42578125" bestFit="1" customWidth="1"/>
    <col min="12037" max="12037" width="8" customWidth="1"/>
    <col min="12038" max="12038" width="10.5703125" customWidth="1"/>
    <col min="12039" max="12039" width="9.28515625" customWidth="1"/>
    <col min="12040" max="12040" width="9" bestFit="1" customWidth="1"/>
    <col min="12041" max="12041" width="9.5703125" bestFit="1" customWidth="1"/>
    <col min="12042" max="12042" width="8" bestFit="1" customWidth="1"/>
    <col min="12043" max="12043" width="10.42578125" bestFit="1" customWidth="1"/>
    <col min="12044" max="12044" width="5.140625" customWidth="1"/>
    <col min="12045" max="12045" width="9.42578125" bestFit="1" customWidth="1"/>
    <col min="12046" max="12046" width="9.85546875" customWidth="1"/>
    <col min="12047" max="12047" width="9.5703125" customWidth="1"/>
    <col min="12289" max="12289" width="2.7109375" bestFit="1" customWidth="1"/>
    <col min="12290" max="12290" width="20" customWidth="1"/>
    <col min="12291" max="12291" width="11.28515625" customWidth="1"/>
    <col min="12292" max="12292" width="4.42578125" bestFit="1" customWidth="1"/>
    <col min="12293" max="12293" width="8" customWidth="1"/>
    <col min="12294" max="12294" width="10.5703125" customWidth="1"/>
    <col min="12295" max="12295" width="9.28515625" customWidth="1"/>
    <col min="12296" max="12296" width="9" bestFit="1" customWidth="1"/>
    <col min="12297" max="12297" width="9.5703125" bestFit="1" customWidth="1"/>
    <col min="12298" max="12298" width="8" bestFit="1" customWidth="1"/>
    <col min="12299" max="12299" width="10.42578125" bestFit="1" customWidth="1"/>
    <col min="12300" max="12300" width="5.140625" customWidth="1"/>
    <col min="12301" max="12301" width="9.42578125" bestFit="1" customWidth="1"/>
    <col min="12302" max="12302" width="9.85546875" customWidth="1"/>
    <col min="12303" max="12303" width="9.5703125" customWidth="1"/>
    <col min="12545" max="12545" width="2.7109375" bestFit="1" customWidth="1"/>
    <col min="12546" max="12546" width="20" customWidth="1"/>
    <col min="12547" max="12547" width="11.28515625" customWidth="1"/>
    <col min="12548" max="12548" width="4.42578125" bestFit="1" customWidth="1"/>
    <col min="12549" max="12549" width="8" customWidth="1"/>
    <col min="12550" max="12550" width="10.5703125" customWidth="1"/>
    <col min="12551" max="12551" width="9.28515625" customWidth="1"/>
    <col min="12552" max="12552" width="9" bestFit="1" customWidth="1"/>
    <col min="12553" max="12553" width="9.5703125" bestFit="1" customWidth="1"/>
    <col min="12554" max="12554" width="8" bestFit="1" customWidth="1"/>
    <col min="12555" max="12555" width="10.42578125" bestFit="1" customWidth="1"/>
    <col min="12556" max="12556" width="5.140625" customWidth="1"/>
    <col min="12557" max="12557" width="9.42578125" bestFit="1" customWidth="1"/>
    <col min="12558" max="12558" width="9.85546875" customWidth="1"/>
    <col min="12559" max="12559" width="9.5703125" customWidth="1"/>
    <col min="12801" max="12801" width="2.7109375" bestFit="1" customWidth="1"/>
    <col min="12802" max="12802" width="20" customWidth="1"/>
    <col min="12803" max="12803" width="11.28515625" customWidth="1"/>
    <col min="12804" max="12804" width="4.42578125" bestFit="1" customWidth="1"/>
    <col min="12805" max="12805" width="8" customWidth="1"/>
    <col min="12806" max="12806" width="10.5703125" customWidth="1"/>
    <col min="12807" max="12807" width="9.28515625" customWidth="1"/>
    <col min="12808" max="12808" width="9" bestFit="1" customWidth="1"/>
    <col min="12809" max="12809" width="9.5703125" bestFit="1" customWidth="1"/>
    <col min="12810" max="12810" width="8" bestFit="1" customWidth="1"/>
    <col min="12811" max="12811" width="10.42578125" bestFit="1" customWidth="1"/>
    <col min="12812" max="12812" width="5.140625" customWidth="1"/>
    <col min="12813" max="12813" width="9.42578125" bestFit="1" customWidth="1"/>
    <col min="12814" max="12814" width="9.85546875" customWidth="1"/>
    <col min="12815" max="12815" width="9.5703125" customWidth="1"/>
    <col min="13057" max="13057" width="2.7109375" bestFit="1" customWidth="1"/>
    <col min="13058" max="13058" width="20" customWidth="1"/>
    <col min="13059" max="13059" width="11.28515625" customWidth="1"/>
    <col min="13060" max="13060" width="4.42578125" bestFit="1" customWidth="1"/>
    <col min="13061" max="13061" width="8" customWidth="1"/>
    <col min="13062" max="13062" width="10.5703125" customWidth="1"/>
    <col min="13063" max="13063" width="9.28515625" customWidth="1"/>
    <col min="13064" max="13064" width="9" bestFit="1" customWidth="1"/>
    <col min="13065" max="13065" width="9.5703125" bestFit="1" customWidth="1"/>
    <col min="13066" max="13066" width="8" bestFit="1" customWidth="1"/>
    <col min="13067" max="13067" width="10.42578125" bestFit="1" customWidth="1"/>
    <col min="13068" max="13068" width="5.140625" customWidth="1"/>
    <col min="13069" max="13069" width="9.42578125" bestFit="1" customWidth="1"/>
    <col min="13070" max="13070" width="9.85546875" customWidth="1"/>
    <col min="13071" max="13071" width="9.5703125" customWidth="1"/>
    <col min="13313" max="13313" width="2.7109375" bestFit="1" customWidth="1"/>
    <col min="13314" max="13314" width="20" customWidth="1"/>
    <col min="13315" max="13315" width="11.28515625" customWidth="1"/>
    <col min="13316" max="13316" width="4.42578125" bestFit="1" customWidth="1"/>
    <col min="13317" max="13317" width="8" customWidth="1"/>
    <col min="13318" max="13318" width="10.5703125" customWidth="1"/>
    <col min="13319" max="13319" width="9.28515625" customWidth="1"/>
    <col min="13320" max="13320" width="9" bestFit="1" customWidth="1"/>
    <col min="13321" max="13321" width="9.5703125" bestFit="1" customWidth="1"/>
    <col min="13322" max="13322" width="8" bestFit="1" customWidth="1"/>
    <col min="13323" max="13323" width="10.42578125" bestFit="1" customWidth="1"/>
    <col min="13324" max="13324" width="5.140625" customWidth="1"/>
    <col min="13325" max="13325" width="9.42578125" bestFit="1" customWidth="1"/>
    <col min="13326" max="13326" width="9.85546875" customWidth="1"/>
    <col min="13327" max="13327" width="9.5703125" customWidth="1"/>
    <col min="13569" max="13569" width="2.7109375" bestFit="1" customWidth="1"/>
    <col min="13570" max="13570" width="20" customWidth="1"/>
    <col min="13571" max="13571" width="11.28515625" customWidth="1"/>
    <col min="13572" max="13572" width="4.42578125" bestFit="1" customWidth="1"/>
    <col min="13573" max="13573" width="8" customWidth="1"/>
    <col min="13574" max="13574" width="10.5703125" customWidth="1"/>
    <col min="13575" max="13575" width="9.28515625" customWidth="1"/>
    <col min="13576" max="13576" width="9" bestFit="1" customWidth="1"/>
    <col min="13577" max="13577" width="9.5703125" bestFit="1" customWidth="1"/>
    <col min="13578" max="13578" width="8" bestFit="1" customWidth="1"/>
    <col min="13579" max="13579" width="10.42578125" bestFit="1" customWidth="1"/>
    <col min="13580" max="13580" width="5.140625" customWidth="1"/>
    <col min="13581" max="13581" width="9.42578125" bestFit="1" customWidth="1"/>
    <col min="13582" max="13582" width="9.85546875" customWidth="1"/>
    <col min="13583" max="13583" width="9.5703125" customWidth="1"/>
    <col min="13825" max="13825" width="2.7109375" bestFit="1" customWidth="1"/>
    <col min="13826" max="13826" width="20" customWidth="1"/>
    <col min="13827" max="13827" width="11.28515625" customWidth="1"/>
    <col min="13828" max="13828" width="4.42578125" bestFit="1" customWidth="1"/>
    <col min="13829" max="13829" width="8" customWidth="1"/>
    <col min="13830" max="13830" width="10.5703125" customWidth="1"/>
    <col min="13831" max="13831" width="9.28515625" customWidth="1"/>
    <col min="13832" max="13832" width="9" bestFit="1" customWidth="1"/>
    <col min="13833" max="13833" width="9.5703125" bestFit="1" customWidth="1"/>
    <col min="13834" max="13834" width="8" bestFit="1" customWidth="1"/>
    <col min="13835" max="13835" width="10.42578125" bestFit="1" customWidth="1"/>
    <col min="13836" max="13836" width="5.140625" customWidth="1"/>
    <col min="13837" max="13837" width="9.42578125" bestFit="1" customWidth="1"/>
    <col min="13838" max="13838" width="9.85546875" customWidth="1"/>
    <col min="13839" max="13839" width="9.5703125" customWidth="1"/>
    <col min="14081" max="14081" width="2.7109375" bestFit="1" customWidth="1"/>
    <col min="14082" max="14082" width="20" customWidth="1"/>
    <col min="14083" max="14083" width="11.28515625" customWidth="1"/>
    <col min="14084" max="14084" width="4.42578125" bestFit="1" customWidth="1"/>
    <col min="14085" max="14085" width="8" customWidth="1"/>
    <col min="14086" max="14086" width="10.5703125" customWidth="1"/>
    <col min="14087" max="14087" width="9.28515625" customWidth="1"/>
    <col min="14088" max="14088" width="9" bestFit="1" customWidth="1"/>
    <col min="14089" max="14089" width="9.5703125" bestFit="1" customWidth="1"/>
    <col min="14090" max="14090" width="8" bestFit="1" customWidth="1"/>
    <col min="14091" max="14091" width="10.42578125" bestFit="1" customWidth="1"/>
    <col min="14092" max="14092" width="5.140625" customWidth="1"/>
    <col min="14093" max="14093" width="9.42578125" bestFit="1" customWidth="1"/>
    <col min="14094" max="14094" width="9.85546875" customWidth="1"/>
    <col min="14095" max="14095" width="9.5703125" customWidth="1"/>
    <col min="14337" max="14337" width="2.7109375" bestFit="1" customWidth="1"/>
    <col min="14338" max="14338" width="20" customWidth="1"/>
    <col min="14339" max="14339" width="11.28515625" customWidth="1"/>
    <col min="14340" max="14340" width="4.42578125" bestFit="1" customWidth="1"/>
    <col min="14341" max="14341" width="8" customWidth="1"/>
    <col min="14342" max="14342" width="10.5703125" customWidth="1"/>
    <col min="14343" max="14343" width="9.28515625" customWidth="1"/>
    <col min="14344" max="14344" width="9" bestFit="1" customWidth="1"/>
    <col min="14345" max="14345" width="9.5703125" bestFit="1" customWidth="1"/>
    <col min="14346" max="14346" width="8" bestFit="1" customWidth="1"/>
    <col min="14347" max="14347" width="10.42578125" bestFit="1" customWidth="1"/>
    <col min="14348" max="14348" width="5.140625" customWidth="1"/>
    <col min="14349" max="14349" width="9.42578125" bestFit="1" customWidth="1"/>
    <col min="14350" max="14350" width="9.85546875" customWidth="1"/>
    <col min="14351" max="14351" width="9.5703125" customWidth="1"/>
    <col min="14593" max="14593" width="2.7109375" bestFit="1" customWidth="1"/>
    <col min="14594" max="14594" width="20" customWidth="1"/>
    <col min="14595" max="14595" width="11.28515625" customWidth="1"/>
    <col min="14596" max="14596" width="4.42578125" bestFit="1" customWidth="1"/>
    <col min="14597" max="14597" width="8" customWidth="1"/>
    <col min="14598" max="14598" width="10.5703125" customWidth="1"/>
    <col min="14599" max="14599" width="9.28515625" customWidth="1"/>
    <col min="14600" max="14600" width="9" bestFit="1" customWidth="1"/>
    <col min="14601" max="14601" width="9.5703125" bestFit="1" customWidth="1"/>
    <col min="14602" max="14602" width="8" bestFit="1" customWidth="1"/>
    <col min="14603" max="14603" width="10.42578125" bestFit="1" customWidth="1"/>
    <col min="14604" max="14604" width="5.140625" customWidth="1"/>
    <col min="14605" max="14605" width="9.42578125" bestFit="1" customWidth="1"/>
    <col min="14606" max="14606" width="9.85546875" customWidth="1"/>
    <col min="14607" max="14607" width="9.5703125" customWidth="1"/>
    <col min="14849" max="14849" width="2.7109375" bestFit="1" customWidth="1"/>
    <col min="14850" max="14850" width="20" customWidth="1"/>
    <col min="14851" max="14851" width="11.28515625" customWidth="1"/>
    <col min="14852" max="14852" width="4.42578125" bestFit="1" customWidth="1"/>
    <col min="14853" max="14853" width="8" customWidth="1"/>
    <col min="14854" max="14854" width="10.5703125" customWidth="1"/>
    <col min="14855" max="14855" width="9.28515625" customWidth="1"/>
    <col min="14856" max="14856" width="9" bestFit="1" customWidth="1"/>
    <col min="14857" max="14857" width="9.5703125" bestFit="1" customWidth="1"/>
    <col min="14858" max="14858" width="8" bestFit="1" customWidth="1"/>
    <col min="14859" max="14859" width="10.42578125" bestFit="1" customWidth="1"/>
    <col min="14860" max="14860" width="5.140625" customWidth="1"/>
    <col min="14861" max="14861" width="9.42578125" bestFit="1" customWidth="1"/>
    <col min="14862" max="14862" width="9.85546875" customWidth="1"/>
    <col min="14863" max="14863" width="9.5703125" customWidth="1"/>
    <col min="15105" max="15105" width="2.7109375" bestFit="1" customWidth="1"/>
    <col min="15106" max="15106" width="20" customWidth="1"/>
    <col min="15107" max="15107" width="11.28515625" customWidth="1"/>
    <col min="15108" max="15108" width="4.42578125" bestFit="1" customWidth="1"/>
    <col min="15109" max="15109" width="8" customWidth="1"/>
    <col min="15110" max="15110" width="10.5703125" customWidth="1"/>
    <col min="15111" max="15111" width="9.28515625" customWidth="1"/>
    <col min="15112" max="15112" width="9" bestFit="1" customWidth="1"/>
    <col min="15113" max="15113" width="9.5703125" bestFit="1" customWidth="1"/>
    <col min="15114" max="15114" width="8" bestFit="1" customWidth="1"/>
    <col min="15115" max="15115" width="10.42578125" bestFit="1" customWidth="1"/>
    <col min="15116" max="15116" width="5.140625" customWidth="1"/>
    <col min="15117" max="15117" width="9.42578125" bestFit="1" customWidth="1"/>
    <col min="15118" max="15118" width="9.85546875" customWidth="1"/>
    <col min="15119" max="15119" width="9.5703125" customWidth="1"/>
    <col min="15361" max="15361" width="2.7109375" bestFit="1" customWidth="1"/>
    <col min="15362" max="15362" width="20" customWidth="1"/>
    <col min="15363" max="15363" width="11.28515625" customWidth="1"/>
    <col min="15364" max="15364" width="4.42578125" bestFit="1" customWidth="1"/>
    <col min="15365" max="15365" width="8" customWidth="1"/>
    <col min="15366" max="15366" width="10.5703125" customWidth="1"/>
    <col min="15367" max="15367" width="9.28515625" customWidth="1"/>
    <col min="15368" max="15368" width="9" bestFit="1" customWidth="1"/>
    <col min="15369" max="15369" width="9.5703125" bestFit="1" customWidth="1"/>
    <col min="15370" max="15370" width="8" bestFit="1" customWidth="1"/>
    <col min="15371" max="15371" width="10.42578125" bestFit="1" customWidth="1"/>
    <col min="15372" max="15372" width="5.140625" customWidth="1"/>
    <col min="15373" max="15373" width="9.42578125" bestFit="1" customWidth="1"/>
    <col min="15374" max="15374" width="9.85546875" customWidth="1"/>
    <col min="15375" max="15375" width="9.5703125" customWidth="1"/>
    <col min="15617" max="15617" width="2.7109375" bestFit="1" customWidth="1"/>
    <col min="15618" max="15618" width="20" customWidth="1"/>
    <col min="15619" max="15619" width="11.28515625" customWidth="1"/>
    <col min="15620" max="15620" width="4.42578125" bestFit="1" customWidth="1"/>
    <col min="15621" max="15621" width="8" customWidth="1"/>
    <col min="15622" max="15622" width="10.5703125" customWidth="1"/>
    <col min="15623" max="15623" width="9.28515625" customWidth="1"/>
    <col min="15624" max="15624" width="9" bestFit="1" customWidth="1"/>
    <col min="15625" max="15625" width="9.5703125" bestFit="1" customWidth="1"/>
    <col min="15626" max="15626" width="8" bestFit="1" customWidth="1"/>
    <col min="15627" max="15627" width="10.42578125" bestFit="1" customWidth="1"/>
    <col min="15628" max="15628" width="5.140625" customWidth="1"/>
    <col min="15629" max="15629" width="9.42578125" bestFit="1" customWidth="1"/>
    <col min="15630" max="15630" width="9.85546875" customWidth="1"/>
    <col min="15631" max="15631" width="9.5703125" customWidth="1"/>
    <col min="15873" max="15873" width="2.7109375" bestFit="1" customWidth="1"/>
    <col min="15874" max="15874" width="20" customWidth="1"/>
    <col min="15875" max="15875" width="11.28515625" customWidth="1"/>
    <col min="15876" max="15876" width="4.42578125" bestFit="1" customWidth="1"/>
    <col min="15877" max="15877" width="8" customWidth="1"/>
    <col min="15878" max="15878" width="10.5703125" customWidth="1"/>
    <col min="15879" max="15879" width="9.28515625" customWidth="1"/>
    <col min="15880" max="15880" width="9" bestFit="1" customWidth="1"/>
    <col min="15881" max="15881" width="9.5703125" bestFit="1" customWidth="1"/>
    <col min="15882" max="15882" width="8" bestFit="1" customWidth="1"/>
    <col min="15883" max="15883" width="10.42578125" bestFit="1" customWidth="1"/>
    <col min="15884" max="15884" width="5.140625" customWidth="1"/>
    <col min="15885" max="15885" width="9.42578125" bestFit="1" customWidth="1"/>
    <col min="15886" max="15886" width="9.85546875" customWidth="1"/>
    <col min="15887" max="15887" width="9.5703125" customWidth="1"/>
    <col min="16129" max="16129" width="2.7109375" bestFit="1" customWidth="1"/>
    <col min="16130" max="16130" width="20" customWidth="1"/>
    <col min="16131" max="16131" width="11.28515625" customWidth="1"/>
    <col min="16132" max="16132" width="4.42578125" bestFit="1" customWidth="1"/>
    <col min="16133" max="16133" width="8" customWidth="1"/>
    <col min="16134" max="16134" width="10.5703125" customWidth="1"/>
    <col min="16135" max="16135" width="9.28515625" customWidth="1"/>
    <col min="16136" max="16136" width="9" bestFit="1" customWidth="1"/>
    <col min="16137" max="16137" width="9.5703125" bestFit="1" customWidth="1"/>
    <col min="16138" max="16138" width="8" bestFit="1" customWidth="1"/>
    <col min="16139" max="16139" width="10.42578125" bestFit="1" customWidth="1"/>
    <col min="16140" max="16140" width="5.140625" customWidth="1"/>
    <col min="16141" max="16141" width="9.42578125" bestFit="1" customWidth="1"/>
    <col min="16142" max="16142" width="9.85546875" customWidth="1"/>
    <col min="16143" max="16143" width="9.5703125" customWidth="1"/>
  </cols>
  <sheetData>
    <row r="1" spans="1:15" ht="23.25" x14ac:dyDescent="0.35">
      <c r="A1" s="244" t="s">
        <v>230</v>
      </c>
      <c r="B1" s="244"/>
      <c r="C1" s="244"/>
      <c r="D1" s="244"/>
      <c r="E1" s="244"/>
      <c r="F1" s="244"/>
      <c r="G1" s="244"/>
      <c r="H1" s="244"/>
      <c r="I1" s="244"/>
      <c r="J1" s="244"/>
      <c r="K1" s="244"/>
      <c r="L1" s="244"/>
      <c r="M1" s="244"/>
      <c r="N1" s="244"/>
      <c r="O1" s="244"/>
    </row>
    <row r="2" spans="1:15" s="145" customFormat="1" ht="27" x14ac:dyDescent="0.3">
      <c r="A2" s="138" t="s">
        <v>136</v>
      </c>
      <c r="B2" s="139" t="s">
        <v>137</v>
      </c>
      <c r="C2" s="140" t="s">
        <v>138</v>
      </c>
      <c r="D2" s="141" t="s">
        <v>13</v>
      </c>
      <c r="E2" s="142" t="s">
        <v>139</v>
      </c>
      <c r="F2" s="143" t="s">
        <v>140</v>
      </c>
      <c r="G2" s="143" t="s">
        <v>141</v>
      </c>
      <c r="H2" s="143" t="s">
        <v>142</v>
      </c>
      <c r="I2" s="143" t="s">
        <v>143</v>
      </c>
      <c r="J2" s="143" t="s">
        <v>144</v>
      </c>
      <c r="K2" s="143" t="s">
        <v>145</v>
      </c>
      <c r="L2" s="143" t="s">
        <v>146</v>
      </c>
      <c r="M2" s="143" t="s">
        <v>147</v>
      </c>
      <c r="N2" s="144" t="s">
        <v>148</v>
      </c>
      <c r="O2" s="138" t="s">
        <v>149</v>
      </c>
    </row>
    <row r="3" spans="1:15" s="155" customFormat="1" ht="13.5" x14ac:dyDescent="0.3">
      <c r="A3" s="146">
        <v>1</v>
      </c>
      <c r="B3" s="224" t="s">
        <v>231</v>
      </c>
      <c r="C3" s="225" t="s">
        <v>232</v>
      </c>
      <c r="D3" s="159">
        <v>25</v>
      </c>
      <c r="E3" s="149">
        <v>12.5</v>
      </c>
      <c r="F3" s="150">
        <f t="shared" ref="F3:F11" si="0">ROUND(SUM(D3*E3),2)</f>
        <v>312.5</v>
      </c>
      <c r="G3" s="151">
        <f t="shared" ref="G3:G11" si="1">ROUND(F3*24.2%,2)</f>
        <v>75.63</v>
      </c>
      <c r="H3" s="152">
        <f t="shared" ref="H3:H11" si="2">ROUND(F3*8.5%,2)</f>
        <v>26.56</v>
      </c>
      <c r="I3" s="151">
        <f t="shared" ref="I3:I11" si="3">ROUND(F3*8.8%,2)</f>
        <v>27.5</v>
      </c>
      <c r="J3" s="151">
        <f t="shared" ref="J3:J11" si="4">ROUND(F3*0.35%,2)</f>
        <v>1.0900000000000001</v>
      </c>
      <c r="K3" s="151">
        <f t="shared" ref="K3:K11" si="5">ROUND(F3-I3-J3,2)</f>
        <v>283.91000000000003</v>
      </c>
      <c r="L3" s="153">
        <v>0.27</v>
      </c>
      <c r="M3" s="151">
        <f t="shared" ref="M3:M11" si="6">ROUND(K3*L3,2)</f>
        <v>76.66</v>
      </c>
      <c r="N3" s="226">
        <f t="shared" ref="N3:N11" si="7">ROUND(K3-M3,2)</f>
        <v>207.25</v>
      </c>
      <c r="O3" s="154">
        <f t="shared" ref="O3:O11" si="8">+F3+G3+H3</f>
        <v>414.69</v>
      </c>
    </row>
    <row r="4" spans="1:15" s="155" customFormat="1" ht="13.5" x14ac:dyDescent="0.3">
      <c r="A4" s="146">
        <v>2</v>
      </c>
      <c r="B4" s="224" t="s">
        <v>233</v>
      </c>
      <c r="C4" s="225" t="s">
        <v>232</v>
      </c>
      <c r="D4" s="159">
        <v>25</v>
      </c>
      <c r="E4" s="149">
        <v>12.5</v>
      </c>
      <c r="F4" s="150">
        <f t="shared" si="0"/>
        <v>312.5</v>
      </c>
      <c r="G4" s="151">
        <f t="shared" si="1"/>
        <v>75.63</v>
      </c>
      <c r="H4" s="152">
        <f t="shared" si="2"/>
        <v>26.56</v>
      </c>
      <c r="I4" s="151">
        <f t="shared" si="3"/>
        <v>27.5</v>
      </c>
      <c r="J4" s="151">
        <f t="shared" si="4"/>
        <v>1.0900000000000001</v>
      </c>
      <c r="K4" s="151">
        <f t="shared" si="5"/>
        <v>283.91000000000003</v>
      </c>
      <c r="L4" s="153">
        <v>0.27</v>
      </c>
      <c r="M4" s="151">
        <f t="shared" si="6"/>
        <v>76.66</v>
      </c>
      <c r="N4" s="226">
        <f t="shared" si="7"/>
        <v>207.25</v>
      </c>
      <c r="O4" s="154">
        <f t="shared" si="8"/>
        <v>414.69</v>
      </c>
    </row>
    <row r="5" spans="1:15" s="155" customFormat="1" ht="13.5" x14ac:dyDescent="0.3">
      <c r="A5" s="146">
        <v>3</v>
      </c>
      <c r="B5" s="224" t="s">
        <v>234</v>
      </c>
      <c r="C5" s="225" t="s">
        <v>232</v>
      </c>
      <c r="D5" s="159">
        <v>25</v>
      </c>
      <c r="E5" s="149">
        <v>12.5</v>
      </c>
      <c r="F5" s="150">
        <f t="shared" si="0"/>
        <v>312.5</v>
      </c>
      <c r="G5" s="151">
        <f t="shared" si="1"/>
        <v>75.63</v>
      </c>
      <c r="H5" s="152">
        <f t="shared" si="2"/>
        <v>26.56</v>
      </c>
      <c r="I5" s="151">
        <f t="shared" si="3"/>
        <v>27.5</v>
      </c>
      <c r="J5" s="151">
        <f t="shared" si="4"/>
        <v>1.0900000000000001</v>
      </c>
      <c r="K5" s="151">
        <f t="shared" si="5"/>
        <v>283.91000000000003</v>
      </c>
      <c r="L5" s="153">
        <v>0.27</v>
      </c>
      <c r="M5" s="151">
        <f t="shared" si="6"/>
        <v>76.66</v>
      </c>
      <c r="N5" s="226">
        <f t="shared" si="7"/>
        <v>207.25</v>
      </c>
      <c r="O5" s="154">
        <f t="shared" si="8"/>
        <v>414.69</v>
      </c>
    </row>
    <row r="6" spans="1:15" s="155" customFormat="1" ht="13.5" x14ac:dyDescent="0.3">
      <c r="A6" s="146">
        <v>4</v>
      </c>
      <c r="B6" s="224" t="s">
        <v>235</v>
      </c>
      <c r="C6" s="225" t="s">
        <v>232</v>
      </c>
      <c r="D6" s="159">
        <v>25</v>
      </c>
      <c r="E6" s="149">
        <v>12.5</v>
      </c>
      <c r="F6" s="150">
        <f t="shared" si="0"/>
        <v>312.5</v>
      </c>
      <c r="G6" s="151">
        <f>ROUND(F6*24.2%,2)</f>
        <v>75.63</v>
      </c>
      <c r="H6" s="152">
        <f>ROUND(F6*8.5%,2)</f>
        <v>26.56</v>
      </c>
      <c r="I6" s="151">
        <f>ROUND(F6*8.8%,2)</f>
        <v>27.5</v>
      </c>
      <c r="J6" s="151">
        <f>ROUND(F6*0.35%,2)</f>
        <v>1.0900000000000001</v>
      </c>
      <c r="K6" s="151">
        <f>ROUND(F6-I6-J6,2)</f>
        <v>283.91000000000003</v>
      </c>
      <c r="L6" s="153">
        <v>0.27</v>
      </c>
      <c r="M6" s="151">
        <f t="shared" si="6"/>
        <v>76.66</v>
      </c>
      <c r="N6" s="226">
        <f t="shared" si="7"/>
        <v>207.25</v>
      </c>
      <c r="O6" s="154">
        <f>+F6+G6+H6</f>
        <v>414.69</v>
      </c>
    </row>
    <row r="7" spans="1:15" s="155" customFormat="1" ht="13.5" x14ac:dyDescent="0.3">
      <c r="A7" s="146">
        <v>5</v>
      </c>
      <c r="B7" s="224" t="s">
        <v>236</v>
      </c>
      <c r="C7" s="225" t="s">
        <v>232</v>
      </c>
      <c r="D7" s="159">
        <v>25</v>
      </c>
      <c r="E7" s="149">
        <v>12.5</v>
      </c>
      <c r="F7" s="150">
        <f>ROUND(SUM(D7*E7),2)</f>
        <v>312.5</v>
      </c>
      <c r="G7" s="151">
        <f>ROUND(F7*24.2%,2)</f>
        <v>75.63</v>
      </c>
      <c r="H7" s="152">
        <f>ROUND(F7*8.5%,2)</f>
        <v>26.56</v>
      </c>
      <c r="I7" s="151">
        <f>ROUND(F7*8.8%,2)</f>
        <v>27.5</v>
      </c>
      <c r="J7" s="151">
        <f>ROUND(F7*0.35%,2)</f>
        <v>1.0900000000000001</v>
      </c>
      <c r="K7" s="151">
        <f>ROUND(F7-I7-J7,2)</f>
        <v>283.91000000000003</v>
      </c>
      <c r="L7" s="153">
        <v>0.27</v>
      </c>
      <c r="M7" s="151">
        <f>ROUND(K7*L7,2)</f>
        <v>76.66</v>
      </c>
      <c r="N7" s="226">
        <f>ROUND(K7-M7,2)</f>
        <v>207.25</v>
      </c>
      <c r="O7" s="154">
        <f>+F7+G7+H7</f>
        <v>414.69</v>
      </c>
    </row>
    <row r="8" spans="1:15" s="155" customFormat="1" ht="13.5" x14ac:dyDescent="0.3">
      <c r="A8" s="146">
        <v>5</v>
      </c>
      <c r="B8" s="224" t="s">
        <v>155</v>
      </c>
      <c r="C8" s="225" t="s">
        <v>232</v>
      </c>
      <c r="D8" s="159">
        <v>25</v>
      </c>
      <c r="E8" s="149">
        <v>12.5</v>
      </c>
      <c r="F8" s="150">
        <f t="shared" si="0"/>
        <v>312.5</v>
      </c>
      <c r="G8" s="151">
        <f>ROUND(F8*24.2%,2)</f>
        <v>75.63</v>
      </c>
      <c r="H8" s="152">
        <f>ROUND(F8*8.5%,2)</f>
        <v>26.56</v>
      </c>
      <c r="I8" s="151">
        <f>ROUND(F8*8.8%,2)</f>
        <v>27.5</v>
      </c>
      <c r="J8" s="151">
        <f>ROUND(F8*0.35%,2)</f>
        <v>1.0900000000000001</v>
      </c>
      <c r="K8" s="151">
        <f>ROUND(F8-I8-J8,2)</f>
        <v>283.91000000000003</v>
      </c>
      <c r="L8" s="153">
        <v>0.27</v>
      </c>
      <c r="M8" s="151">
        <f>ROUND(K8*L8,2)</f>
        <v>76.66</v>
      </c>
      <c r="N8" s="226">
        <f>ROUND(K8-M8,2)</f>
        <v>207.25</v>
      </c>
      <c r="O8" s="154">
        <f>+F8+G8+H8</f>
        <v>414.69</v>
      </c>
    </row>
    <row r="9" spans="1:15" s="155" customFormat="1" ht="13.5" x14ac:dyDescent="0.3">
      <c r="A9" s="146">
        <v>6</v>
      </c>
      <c r="B9" s="224" t="s">
        <v>237</v>
      </c>
      <c r="C9" s="225" t="s">
        <v>232</v>
      </c>
      <c r="D9" s="159">
        <v>40</v>
      </c>
      <c r="E9" s="149">
        <v>14.5</v>
      </c>
      <c r="F9" s="150">
        <f t="shared" si="0"/>
        <v>580</v>
      </c>
      <c r="G9" s="151">
        <f>ROUND(F9*24.2%,2)</f>
        <v>140.36000000000001</v>
      </c>
      <c r="H9" s="152">
        <f>ROUND(F9*8.5%,2)</f>
        <v>49.3</v>
      </c>
      <c r="I9" s="151">
        <f>ROUND(F9*8.8%,2)</f>
        <v>51.04</v>
      </c>
      <c r="J9" s="151">
        <f>ROUND(F9*0.35%,2)</f>
        <v>2.0299999999999998</v>
      </c>
      <c r="K9" s="151">
        <f>ROUND(F9-I9-J9,2)</f>
        <v>526.92999999999995</v>
      </c>
      <c r="L9" s="153">
        <v>0.27</v>
      </c>
      <c r="M9" s="151">
        <f>ROUND(K9*L9,2)</f>
        <v>142.27000000000001</v>
      </c>
      <c r="N9" s="226">
        <f>ROUND(K9-M9,2)</f>
        <v>384.66</v>
      </c>
      <c r="O9" s="154">
        <f>+F9+G9+H9</f>
        <v>769.66</v>
      </c>
    </row>
    <row r="10" spans="1:15" s="155" customFormat="1" ht="13.5" x14ac:dyDescent="0.3">
      <c r="A10" s="146">
        <v>7</v>
      </c>
      <c r="B10" s="224" t="s">
        <v>238</v>
      </c>
      <c r="C10" s="225" t="s">
        <v>232</v>
      </c>
      <c r="D10" s="159">
        <v>40</v>
      </c>
      <c r="E10" s="149">
        <v>14.5</v>
      </c>
      <c r="F10" s="150">
        <f t="shared" si="0"/>
        <v>580</v>
      </c>
      <c r="G10" s="151">
        <f t="shared" si="1"/>
        <v>140.36000000000001</v>
      </c>
      <c r="H10" s="152">
        <f t="shared" si="2"/>
        <v>49.3</v>
      </c>
      <c r="I10" s="151">
        <f t="shared" si="3"/>
        <v>51.04</v>
      </c>
      <c r="J10" s="151">
        <f t="shared" si="4"/>
        <v>2.0299999999999998</v>
      </c>
      <c r="K10" s="151">
        <f t="shared" si="5"/>
        <v>526.92999999999995</v>
      </c>
      <c r="L10" s="153">
        <v>0.27</v>
      </c>
      <c r="M10" s="151">
        <f t="shared" si="6"/>
        <v>142.27000000000001</v>
      </c>
      <c r="N10" s="226">
        <f t="shared" si="7"/>
        <v>384.66</v>
      </c>
      <c r="O10" s="154">
        <f t="shared" si="8"/>
        <v>769.66</v>
      </c>
    </row>
    <row r="11" spans="1:15" s="155" customFormat="1" ht="13.5" x14ac:dyDescent="0.3">
      <c r="A11" s="146">
        <v>8</v>
      </c>
      <c r="B11" s="224" t="s">
        <v>239</v>
      </c>
      <c r="C11" s="225" t="s">
        <v>240</v>
      </c>
      <c r="D11" s="159">
        <v>31</v>
      </c>
      <c r="E11" s="149">
        <v>18.5</v>
      </c>
      <c r="F11" s="150">
        <f t="shared" si="0"/>
        <v>573.5</v>
      </c>
      <c r="G11" s="151">
        <f t="shared" si="1"/>
        <v>138.79</v>
      </c>
      <c r="H11" s="152">
        <f t="shared" si="2"/>
        <v>48.75</v>
      </c>
      <c r="I11" s="151">
        <f t="shared" si="3"/>
        <v>50.47</v>
      </c>
      <c r="J11" s="151">
        <f t="shared" si="4"/>
        <v>2.0099999999999998</v>
      </c>
      <c r="K11" s="151">
        <f t="shared" si="5"/>
        <v>521.02</v>
      </c>
      <c r="L11" s="153">
        <v>0.38</v>
      </c>
      <c r="M11" s="151">
        <f t="shared" si="6"/>
        <v>197.99</v>
      </c>
      <c r="N11" s="226">
        <f t="shared" si="7"/>
        <v>323.02999999999997</v>
      </c>
      <c r="O11" s="154">
        <f t="shared" si="8"/>
        <v>761.04</v>
      </c>
    </row>
    <row r="12" spans="1:15" s="155" customFormat="1" ht="14.25" thickBot="1" x14ac:dyDescent="0.35">
      <c r="A12" s="245" t="s">
        <v>134</v>
      </c>
      <c r="B12" s="245"/>
      <c r="C12" s="160"/>
      <c r="D12" s="161">
        <f>SUM(D3:D11)</f>
        <v>261</v>
      </c>
      <c r="E12" s="162"/>
      <c r="F12" s="163">
        <f t="shared" ref="F12:K12" si="9">SUM(F3:F11)</f>
        <v>3608.5</v>
      </c>
      <c r="G12" s="163">
        <f t="shared" si="9"/>
        <v>873.29</v>
      </c>
      <c r="H12" s="163">
        <f t="shared" si="9"/>
        <v>306.70999999999998</v>
      </c>
      <c r="I12" s="163">
        <f t="shared" si="9"/>
        <v>317.54999999999995</v>
      </c>
      <c r="J12" s="163">
        <f t="shared" si="9"/>
        <v>12.61</v>
      </c>
      <c r="K12" s="163">
        <f t="shared" si="9"/>
        <v>3278.34</v>
      </c>
      <c r="L12" s="163"/>
      <c r="M12" s="163">
        <f>SUM(M3:M11)</f>
        <v>942.4899999999999</v>
      </c>
      <c r="N12" s="163">
        <f>SUM(N3:N11)</f>
        <v>2335.8500000000004</v>
      </c>
      <c r="O12" s="163">
        <f>SUM(O3:O11)</f>
        <v>4788.5</v>
      </c>
    </row>
    <row r="13" spans="1:15" s="155" customFormat="1" ht="14.25" thickBot="1" x14ac:dyDescent="0.35">
      <c r="A13" s="246"/>
      <c r="B13" s="247"/>
      <c r="C13" s="248"/>
      <c r="D13" s="164"/>
      <c r="E13" s="165"/>
      <c r="F13" s="166"/>
      <c r="M13" s="166"/>
      <c r="N13" s="227"/>
    </row>
    <row r="14" spans="1:15" s="155" customFormat="1" ht="14.25" thickBot="1" x14ac:dyDescent="0.35">
      <c r="A14" s="145"/>
      <c r="C14" s="168"/>
      <c r="D14" s="164"/>
      <c r="E14" s="169"/>
      <c r="F14" s="249" t="s">
        <v>164</v>
      </c>
      <c r="G14" s="250"/>
      <c r="H14" s="251"/>
      <c r="N14" s="167"/>
    </row>
    <row r="15" spans="1:15" s="155" customFormat="1" ht="24" x14ac:dyDescent="0.3">
      <c r="A15" s="145"/>
      <c r="C15" s="168"/>
      <c r="D15" s="170"/>
      <c r="E15" s="169"/>
      <c r="F15" s="171">
        <f>N12</f>
        <v>2335.8500000000004</v>
      </c>
      <c r="G15" s="172" t="s">
        <v>165</v>
      </c>
      <c r="H15" s="173"/>
      <c r="K15" s="174"/>
      <c r="N15" s="175"/>
    </row>
    <row r="16" spans="1:15" s="155" customFormat="1" ht="12.75" x14ac:dyDescent="0.25">
      <c r="A16" s="145"/>
      <c r="B16" s="155" t="s">
        <v>241</v>
      </c>
      <c r="C16" s="228">
        <v>2016</v>
      </c>
      <c r="D16" s="177"/>
      <c r="E16" s="178"/>
      <c r="F16" s="179">
        <f>M12</f>
        <v>942.4899999999999</v>
      </c>
      <c r="G16" s="180" t="s">
        <v>147</v>
      </c>
      <c r="H16" s="181"/>
      <c r="N16" s="167"/>
    </row>
    <row r="17" spans="1:14" s="155" customFormat="1" ht="12.75" x14ac:dyDescent="0.25">
      <c r="A17" s="145"/>
      <c r="B17" s="155" t="s">
        <v>242</v>
      </c>
      <c r="C17" s="168"/>
      <c r="D17" s="177"/>
      <c r="E17" s="182"/>
      <c r="F17" s="179">
        <f>I12</f>
        <v>317.54999999999995</v>
      </c>
      <c r="G17" s="180" t="s">
        <v>166</v>
      </c>
      <c r="H17" s="181"/>
      <c r="N17" s="167"/>
    </row>
    <row r="18" spans="1:14" s="155" customFormat="1" ht="12.75" x14ac:dyDescent="0.25">
      <c r="A18" s="145"/>
      <c r="B18" s="155" t="s">
        <v>243</v>
      </c>
      <c r="C18" s="168"/>
      <c r="D18" s="177"/>
      <c r="E18" s="177"/>
      <c r="F18" s="179">
        <f>J12</f>
        <v>12.61</v>
      </c>
      <c r="G18" s="180" t="s">
        <v>167</v>
      </c>
      <c r="H18" s="181"/>
      <c r="N18" s="167"/>
    </row>
    <row r="19" spans="1:14" s="155" customFormat="1" ht="12.75" x14ac:dyDescent="0.25">
      <c r="A19" s="145"/>
      <c r="B19" s="189" t="s">
        <v>244</v>
      </c>
      <c r="C19" s="189"/>
      <c r="D19" s="189"/>
      <c r="E19" s="188"/>
      <c r="F19" s="179">
        <f>G12</f>
        <v>873.29</v>
      </c>
      <c r="G19" s="180" t="s">
        <v>168</v>
      </c>
      <c r="H19" s="181"/>
      <c r="J19" s="189"/>
      <c r="M19" s="190"/>
      <c r="N19" s="167"/>
    </row>
    <row r="20" spans="1:14" s="155" customFormat="1" ht="12" thickBot="1" x14ac:dyDescent="0.25">
      <c r="A20" s="145"/>
      <c r="B20" s="189"/>
      <c r="C20" s="189"/>
      <c r="D20" s="189"/>
      <c r="F20" s="179">
        <f>H12</f>
        <v>306.70999999999998</v>
      </c>
      <c r="G20" s="180" t="s">
        <v>169</v>
      </c>
      <c r="H20" s="181"/>
      <c r="J20" s="189"/>
      <c r="N20" s="167"/>
    </row>
    <row r="21" spans="1:14" ht="15.75" thickBot="1" x14ac:dyDescent="0.3">
      <c r="D21" s="193"/>
      <c r="E21" s="193"/>
      <c r="F21" s="229">
        <f>SUM(F15:F20)</f>
        <v>4788.5000000000009</v>
      </c>
      <c r="G21" s="252" t="s">
        <v>170</v>
      </c>
      <c r="H21" s="253"/>
    </row>
  </sheetData>
  <mergeCells count="5">
    <mergeCell ref="A1:O1"/>
    <mergeCell ref="A12:B12"/>
    <mergeCell ref="A13:C13"/>
    <mergeCell ref="F14:H14"/>
    <mergeCell ref="G21:H2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6</vt:i4>
      </vt:variant>
    </vt:vector>
  </HeadingPairs>
  <TitlesOfParts>
    <vt:vector size="6" baseType="lpstr">
      <vt:lpstr>sintesi</vt:lpstr>
      <vt:lpstr>docenti senza nomi</vt:lpstr>
      <vt:lpstr>ff.ss.</vt:lpstr>
      <vt:lpstr>inc.spec.</vt:lpstr>
      <vt:lpstr>ata senza nomi</vt:lpstr>
      <vt:lpstr>funz.miste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scimmia</dc:creator>
  <cp:lastModifiedBy>I</cp:lastModifiedBy>
  <cp:lastPrinted>2016-02-08T10:37:47Z</cp:lastPrinted>
  <dcterms:created xsi:type="dcterms:W3CDTF">2016-02-08T10:37:40Z</dcterms:created>
  <dcterms:modified xsi:type="dcterms:W3CDTF">2016-02-09T08:07:23Z</dcterms:modified>
</cp:coreProperties>
</file>